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fredo\Desktop\"/>
    </mc:Choice>
  </mc:AlternateContent>
  <bookViews>
    <workbookView xWindow="0" yWindow="0" windowWidth="19368" windowHeight="8820"/>
  </bookViews>
  <sheets>
    <sheet name="data" sheetId="1" r:id="rId1"/>
    <sheet name="FIELD OVERVIEW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</sheets>
  <definedNames>
    <definedName name="selecciona_el_proximo_paso">data!$B$7:$B$82</definedName>
    <definedName name="select_next_work_step">data!$B$7:$B$82</definedName>
  </definedNames>
  <calcPr calcId="152511"/>
  <fileRecoveryPr repairLoad="1"/>
</workbook>
</file>

<file path=xl/calcChain.xml><?xml version="1.0" encoding="utf-8"?>
<calcChain xmlns="http://schemas.openxmlformats.org/spreadsheetml/2006/main">
  <c r="B9" i="3" l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E4" i="3"/>
  <c r="E3" i="3"/>
  <c r="E2" i="3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F6" i="2"/>
  <c r="G6" i="2" s="1"/>
  <c r="E6" i="2"/>
  <c r="D6" i="2"/>
  <c r="F5" i="2"/>
  <c r="G5" i="2" s="1"/>
  <c r="E5" i="2"/>
  <c r="D5" i="2"/>
  <c r="F32" i="2"/>
  <c r="G32" i="2" s="1"/>
  <c r="E32" i="2"/>
  <c r="D32" i="2"/>
  <c r="F31" i="2"/>
  <c r="G31" i="2" s="1"/>
  <c r="E31" i="2"/>
  <c r="D31" i="2"/>
  <c r="F30" i="2"/>
  <c r="G30" i="2" s="1"/>
  <c r="E30" i="2"/>
  <c r="D30" i="2"/>
  <c r="F29" i="2"/>
  <c r="G29" i="2" s="1"/>
  <c r="E29" i="2"/>
  <c r="D29" i="2"/>
  <c r="F28" i="2"/>
  <c r="G28" i="2" s="1"/>
  <c r="E28" i="2"/>
  <c r="D28" i="2"/>
  <c r="F27" i="2"/>
  <c r="G27" i="2" s="1"/>
  <c r="E27" i="2"/>
  <c r="D27" i="2"/>
  <c r="F26" i="2"/>
  <c r="G26" i="2" s="1"/>
  <c r="E26" i="2"/>
  <c r="D26" i="2"/>
  <c r="F25" i="2"/>
  <c r="G25" i="2" s="1"/>
  <c r="E25" i="2"/>
  <c r="D25" i="2"/>
  <c r="F24" i="2"/>
  <c r="G24" i="2" s="1"/>
  <c r="E24" i="2"/>
  <c r="D24" i="2"/>
  <c r="F23" i="2"/>
  <c r="G23" i="2" s="1"/>
  <c r="E23" i="2"/>
  <c r="D23" i="2"/>
  <c r="F22" i="2"/>
  <c r="G22" i="2" s="1"/>
  <c r="E22" i="2"/>
  <c r="D22" i="2"/>
  <c r="F21" i="2"/>
  <c r="G21" i="2" s="1"/>
  <c r="E21" i="2"/>
  <c r="D21" i="2"/>
  <c r="F20" i="2"/>
  <c r="G20" i="2" s="1"/>
  <c r="E20" i="2"/>
  <c r="D20" i="2"/>
  <c r="F19" i="2"/>
  <c r="G19" i="2" s="1"/>
  <c r="E19" i="2"/>
  <c r="D19" i="2"/>
  <c r="F18" i="2"/>
  <c r="G18" i="2" s="1"/>
  <c r="E18" i="2"/>
  <c r="D18" i="2"/>
  <c r="F17" i="2"/>
  <c r="G17" i="2" s="1"/>
  <c r="E17" i="2"/>
  <c r="D17" i="2"/>
  <c r="F16" i="2"/>
  <c r="G16" i="2" s="1"/>
  <c r="E16" i="2"/>
  <c r="D16" i="2"/>
  <c r="F15" i="2"/>
  <c r="G15" i="2" s="1"/>
  <c r="E15" i="2"/>
  <c r="D15" i="2"/>
  <c r="F14" i="2"/>
  <c r="G14" i="2" s="1"/>
  <c r="E14" i="2"/>
  <c r="D14" i="2"/>
  <c r="F13" i="2"/>
  <c r="G13" i="2" s="1"/>
  <c r="E13" i="2"/>
  <c r="D13" i="2"/>
  <c r="F12" i="2"/>
  <c r="G12" i="2" s="1"/>
  <c r="E12" i="2"/>
  <c r="D12" i="2"/>
  <c r="F11" i="2"/>
  <c r="G11" i="2" s="1"/>
  <c r="E11" i="2"/>
  <c r="D11" i="2"/>
  <c r="F10" i="2"/>
  <c r="G10" i="2" s="1"/>
  <c r="E10" i="2"/>
  <c r="D10" i="2"/>
  <c r="F9" i="2"/>
  <c r="G9" i="2" s="1"/>
  <c r="E9" i="2"/>
  <c r="D9" i="2"/>
  <c r="F8" i="2"/>
  <c r="G8" i="2" s="1"/>
  <c r="E8" i="2"/>
  <c r="D8" i="2"/>
  <c r="F7" i="2"/>
  <c r="G7" i="2" s="1"/>
  <c r="E7" i="2"/>
  <c r="D7" i="2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9" i="3"/>
  <c r="I8" i="3"/>
  <c r="C4" i="2" s="1"/>
  <c r="F4" i="2"/>
  <c r="G4" i="2" s="1"/>
  <c r="E4" i="2"/>
  <c r="D4" i="2"/>
  <c r="C5" i="2" l="1"/>
  <c r="G28" i="3"/>
  <c r="G30" i="3" s="1"/>
  <c r="F28" i="3"/>
  <c r="F30" i="3" s="1"/>
  <c r="H28" i="3"/>
  <c r="H30" i="3" s="1"/>
  <c r="E28" i="3"/>
  <c r="E30" i="3" s="1"/>
</calcChain>
</file>

<file path=xl/comments1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0"/>
            <color rgb="FF000000"/>
            <rFont val="Arial"/>
            <family val="2"/>
          </rPr>
          <t>always enter the current serverday here
(not the soilmod day!)</t>
        </r>
      </text>
    </comment>
    <comment ref="B3" authorId="0" shapeId="0">
      <text>
        <r>
          <rPr>
            <sz val="10"/>
            <color rgb="FF000000"/>
            <rFont val="Arial"/>
            <family val="2"/>
          </rPr>
          <t>field number = hyperlink to the corresponding planning field card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ponga el valor de pH de este campo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ponga el valor de humedad de este campo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ponga el valor de N de este campo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ponga el valor de PK de este campo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ponga el día del servidor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planifique las próximas tarea una a una.
Pasar dia seleccionando noche correspondiente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marque cuando se haya terminado la tarea.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"/>
            <family val="2"/>
          </rPr>
          <t>set the average pH-value of the field ground.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set the average soil moisture value of the field ground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set the average N-value of the field ground.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set the average PK-value of the field ground.</t>
        </r>
      </text>
    </comment>
    <comment ref="B8" authorId="0" shapeId="0">
      <text>
        <r>
          <rPr>
            <sz val="10"/>
            <color rgb="FF000000"/>
            <rFont val="Arial"/>
            <family val="2"/>
          </rPr>
          <t>type the the server day only here. no soilmod day..
the remaining days will calculate and preceed automatically.</t>
        </r>
      </text>
    </comment>
    <comment ref="C8" authorId="0" shapeId="0">
      <text>
        <r>
          <rPr>
            <sz val="10"/>
            <color rgb="FF000000"/>
            <rFont val="Arial"/>
            <family val="2"/>
          </rPr>
          <t>choose the next work steps step by step.
For the next day, select the corresponding "growing night"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set the status "accomplished" after finsh the corresponding work step.</t>
        </r>
      </text>
    </comment>
  </commentList>
</comments>
</file>

<file path=xl/sharedStrings.xml><?xml version="1.0" encoding="utf-8"?>
<sst xmlns="http://schemas.openxmlformats.org/spreadsheetml/2006/main" count="4523" uniqueCount="155">
  <si>
    <t>version 1,4 © vin_KaiZen</t>
  </si>
  <si>
    <t>pH</t>
  </si>
  <si>
    <t>humedad</t>
  </si>
  <si>
    <t>N</t>
  </si>
  <si>
    <t>PK</t>
  </si>
  <si>
    <t>tipo cultivo</t>
  </si>
  <si>
    <t>tipo herbicida</t>
  </si>
  <si>
    <t>noches hasta inicio cosecha</t>
  </si>
  <si>
    <t>noches hasta inicio marchitado</t>
  </si>
  <si>
    <t>selecciona el proximo paso</t>
  </si>
  <si>
    <t>----------------------- MISCELLANEOUS -----------------------</t>
  </si>
  <si>
    <t>A / B / C</t>
  </si>
  <si>
    <t>B / C</t>
  </si>
  <si>
    <t>A / C</t>
  </si>
  <si>
    <t>A / B</t>
  </si>
  <si>
    <t>harvest, sell</t>
  </si>
  <si>
    <t>spray water</t>
  </si>
  <si>
    <t>rainy day</t>
  </si>
  <si>
    <t>hot day (&gt;22°C)</t>
  </si>
  <si>
    <t>-------------------- CHEMICAL FERTILIZER ------------------</t>
  </si>
  <si>
    <t>spread fertilizer lime</t>
  </si>
  <si>
    <t>spread fertilizer lime, plough</t>
  </si>
  <si>
    <t>spread fertilizer lime, cultivate</t>
  </si>
  <si>
    <t>spray fertilizer N</t>
  </si>
  <si>
    <t>14%</t>
  </si>
  <si>
    <t>x5</t>
  </si>
  <si>
    <t>spread fertilizer N</t>
  </si>
  <si>
    <t>spread fertilizer N, plough</t>
  </si>
  <si>
    <t>spread fertilizer N, cultivate</t>
  </si>
  <si>
    <t>spray fertilizer PK</t>
  </si>
  <si>
    <t>x3</t>
  </si>
  <si>
    <t>spread fertilizer PK</t>
  </si>
  <si>
    <t>spread fertilizer PK, plough</t>
  </si>
  <si>
    <t>spread fertilizer PK, cultivate</t>
  </si>
  <si>
    <t>spray fertilizer NPK</t>
  </si>
  <si>
    <t>x1</t>
  </si>
  <si>
    <t>spread fertilizer NPK</t>
  </si>
  <si>
    <t>spread fertilizer NPK, plough</t>
  </si>
  <si>
    <t>spread fertilizer NPK, cultivate</t>
  </si>
  <si>
    <t>--------------------- ORGANIC FERTILIZER -------------------</t>
  </si>
  <si>
    <t>spray fertilizer slurry</t>
  </si>
  <si>
    <t>spray fertilizer slurry, plough</t>
  </si>
  <si>
    <t>spray fertilizer slurry, cultivate</t>
  </si>
  <si>
    <t>spread fertilizer manure, raw (moldered, 1)</t>
  </si>
  <si>
    <t>spread fertilizer manure, raw (moldered, 2)</t>
  </si>
  <si>
    <t>spread fertilizer manure, raw (moldered, 3)</t>
  </si>
  <si>
    <t>spread fertilizer manure, plough</t>
  </si>
  <si>
    <t>x11</t>
  </si>
  <si>
    <t>x4</t>
  </si>
  <si>
    <t>spread fertilizer manure, cultivate</t>
  </si>
  <si>
    <t>x6</t>
  </si>
  <si>
    <t>x2</t>
  </si>
  <si>
    <t>spread fertilizer compost</t>
  </si>
  <si>
    <t>spread fertilizer compost, plough</t>
  </si>
  <si>
    <t>spread fertilizer compost, cultivate</t>
  </si>
  <si>
    <t>plough fertilizer crop (after 2nd night)</t>
  </si>
  <si>
    <t>cultivate fertilizer crop (after 2nd night)</t>
  </si>
  <si>
    <t>plough fertilizer windrow</t>
  </si>
  <si>
    <t>cultivate fertilizer windrow</t>
  </si>
  <si>
    <t>plough fertilizer chaff (straw)</t>
  </si>
  <si>
    <t>cultivate fertilizer chaff (straw)</t>
  </si>
  <si>
    <t>plough fertilizer chaff (rape)</t>
  </si>
  <si>
    <t>cultivate fertilizer chaff (rape)</t>
  </si>
  <si>
    <t>plough fertilizer chaff (maize)</t>
  </si>
  <si>
    <t>cultivate fertilizer chaff (maize)</t>
  </si>
  <si>
    <t>----------------------------- HERBICIDE --------------------------</t>
  </si>
  <si>
    <t>spray herbicide A</t>
  </si>
  <si>
    <t>spray herbicide AA</t>
  </si>
  <si>
    <t>spray herbicide B</t>
  </si>
  <si>
    <t>spray herbicide BB</t>
  </si>
  <si>
    <t>spray herbicide C</t>
  </si>
  <si>
    <t>spray herbicide CC</t>
  </si>
  <si>
    <t>spray herbicide X</t>
  </si>
  <si>
    <t>------------------------ GROWING NIGHTS ---------------------</t>
  </si>
  <si>
    <t>night (without crops)</t>
  </si>
  <si>
    <t>growing night -1-</t>
  </si>
  <si>
    <t>growing night -2-</t>
  </si>
  <si>
    <t>growing night -3-</t>
  </si>
  <si>
    <t>growing night -4-</t>
  </si>
  <si>
    <t>growing night -5-</t>
  </si>
  <si>
    <t>growing night -6-</t>
  </si>
  <si>
    <t>growing night -7-</t>
  </si>
  <si>
    <t>CURRENT SERVERDAY</t>
  </si>
  <si>
    <t>Two Rivers Soilmod edition - instruction</t>
  </si>
  <si>
    <t>field</t>
  </si>
  <si>
    <t>planted with</t>
  </si>
  <si>
    <t>harvest</t>
  </si>
  <si>
    <t>withered</t>
  </si>
  <si>
    <t>next tasks to be completed</t>
  </si>
  <si>
    <t>1</t>
  </si>
  <si>
    <t>2</t>
  </si>
  <si>
    <t>select next work step</t>
  </si>
  <si>
    <t>3</t>
  </si>
  <si>
    <t>4</t>
  </si>
  <si>
    <t>5</t>
  </si>
  <si>
    <t>6</t>
  </si>
  <si>
    <t>sow crop grass</t>
  </si>
  <si>
    <t>cultivate</t>
  </si>
  <si>
    <t>planning card for field</t>
  </si>
  <si>
    <t>soil moisture</t>
  </si>
  <si>
    <t>day</t>
  </si>
  <si>
    <t>status</t>
  </si>
  <si>
    <t>☑</t>
  </si>
  <si>
    <t>0,0</t>
  </si>
  <si>
    <t>spr</t>
  </si>
  <si>
    <t>0,7</t>
  </si>
  <si>
    <t>0%</t>
  </si>
  <si>
    <t>x0</t>
  </si>
  <si>
    <t>sow crop barley, cultivate (combined)</t>
  </si>
  <si>
    <t>#N/A</t>
  </si>
  <si>
    <t>sow</t>
  </si>
  <si>
    <t>-14%</t>
  </si>
  <si>
    <t>-x1</t>
  </si>
  <si>
    <t>gro</t>
  </si>
  <si>
    <t>☐</t>
  </si>
  <si>
    <t>hot</t>
  </si>
  <si>
    <t>-0,2</t>
  </si>
  <si>
    <t>-0,4</t>
  </si>
  <si>
    <t>28%</t>
  </si>
  <si>
    <t>sele</t>
  </si>
  <si>
    <t>calculated field values after working steps</t>
  </si>
  <si>
    <t>difference to 100% nominal values at harvest time</t>
  </si>
  <si>
    <t>plough</t>
  </si>
  <si>
    <t>plo</t>
  </si>
  <si>
    <t>cul</t>
  </si>
  <si>
    <t>sow crop wheat</t>
  </si>
  <si>
    <t>1'!A1</t>
  </si>
  <si>
    <t>sow crop rape, cultivate (combined)</t>
  </si>
  <si>
    <t>sow crop maize, cultivate (combined)</t>
  </si>
  <si>
    <t>sow crop sugar beet, cultivate (combined)</t>
  </si>
  <si>
    <t>sow crop lucerne, cultivate (combined)</t>
  </si>
  <si>
    <t>sow crop potato, cultivate (combined)</t>
  </si>
  <si>
    <t>sow crop barley</t>
  </si>
  <si>
    <t>sow crop rape</t>
  </si>
  <si>
    <t>sow crop maize</t>
  </si>
  <si>
    <t>sow crop sugar beet</t>
  </si>
  <si>
    <t>sow crop lucerne</t>
  </si>
  <si>
    <t>sow crop potato</t>
  </si>
  <si>
    <t>harvest, store</t>
  </si>
  <si>
    <t>grass</t>
  </si>
  <si>
    <t>wheat</t>
  </si>
  <si>
    <t>barley</t>
  </si>
  <si>
    <t>rape</t>
  </si>
  <si>
    <t>maize</t>
  </si>
  <si>
    <t>sugar beet</t>
  </si>
  <si>
    <t>lucerne</t>
  </si>
  <si>
    <t>potato</t>
  </si>
  <si>
    <t>selecciona el próximo paso</t>
  </si>
  <si>
    <t>día</t>
  </si>
  <si>
    <t>hecho</t>
  </si>
  <si>
    <t>Plan para el campo</t>
  </si>
  <si>
    <t>version 1,4 © vin_KaiZen Spanish</t>
  </si>
  <si>
    <t>sembrar crop grass, cultivate (combined)</t>
  </si>
  <si>
    <t>sembrar crop wheat, cultivate (combined)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</si>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</sst>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in &quot;0&quot; &quot;&quot;Tagen &quot;"/>
    <numFmt numFmtId="165" formatCode="&quot;Tag &quot;0"/>
    <numFmt numFmtId="166" formatCode="&quot;x&quot;0"/>
    <numFmt numFmtId="167" formatCode="&quot;v&quot;0.0"/>
    <numFmt numFmtId="168" formatCode="0.0"/>
    <numFmt numFmtId="169" formatCode="&quot;Version &quot;0.0&quot; © vin_KaiZen&quot;"/>
    <numFmt numFmtId="170" formatCode="&quot;DAY &quot;0"/>
    <numFmt numFmtId="171" formatCode="&quot; &quot;&quot;$&quot;&quot; &quot;#,##0.00&quot; &quot;;&quot; &quot;&quot;$&quot;&quot; (&quot;#,##0.00&quot;)&quot;;&quot; &quot;&quot;$&quot;&quot;- &quot;;&quot; &quot;@&quot; &quot;"/>
    <numFmt numFmtId="172" formatCode="&quot; &quot;&quot;$&quot;&quot; &quot;#,##0&quot; &quot;;&quot; &quot;&quot;$&quot;&quot; (&quot;#,##0&quot;)&quot;;&quot; &quot;&quot;$&quot;&quot;- &quot;;&quot; &quot;@&quot; &quot;"/>
    <numFmt numFmtId="173" formatCode="&quot;  &quot;#,##0.00&quot; &quot;;&quot;  (&quot;#,##0.00&quot;)&quot;;&quot; - &quot;;&quot; &quot;@&quot; &quot;"/>
    <numFmt numFmtId="174" formatCode="&quot;  &quot;#,##0&quot; &quot;;&quot;  (&quot;#,##0&quot;)&quot;;&quot; - &quot;;&quot; &quot;@&quot; &quot;"/>
  </numFmts>
  <fonts count="2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B6D7A8"/>
      <name val="Arial"/>
      <family val="2"/>
    </font>
    <font>
      <sz val="9"/>
      <color rgb="FF999999"/>
      <name val="Arial"/>
      <family val="2"/>
    </font>
    <font>
      <b/>
      <sz val="9"/>
      <color rgb="FFB6D7A8"/>
      <name val="Arial"/>
      <family val="2"/>
    </font>
    <font>
      <b/>
      <u/>
      <sz val="14"/>
      <color rgb="FF000000"/>
      <name val="Arial"/>
      <family val="2"/>
    </font>
    <font>
      <u/>
      <sz val="9"/>
      <color rgb="FFB6D7A8"/>
      <name val="Arial"/>
      <family val="2"/>
    </font>
    <font>
      <sz val="9"/>
      <color rgb="FFB7B7B7"/>
      <name val="Arial"/>
      <family val="2"/>
    </font>
    <font>
      <sz val="10"/>
      <color rgb="FFFFFFFF"/>
      <name val="Arial"/>
      <family val="2"/>
    </font>
    <font>
      <b/>
      <sz val="16"/>
      <color rgb="FFB6D7A8"/>
      <name val="Arial"/>
      <family val="2"/>
    </font>
    <font>
      <sz val="8"/>
      <color rgb="FF999999"/>
      <name val="Arial"/>
      <family val="2"/>
    </font>
    <font>
      <sz val="9"/>
      <color rgb="FFFFFFFF"/>
      <name val="Arial"/>
      <family val="2"/>
    </font>
    <font>
      <sz val="12"/>
      <color rgb="FFB6D7A8"/>
      <name val="Arial"/>
      <family val="2"/>
    </font>
    <font>
      <u/>
      <sz val="10"/>
      <color theme="10"/>
      <name val="Arial"/>
      <family val="2"/>
    </font>
    <font>
      <sz val="9"/>
      <color rgb="FFF1C232"/>
      <name val="Arial"/>
      <family val="2"/>
    </font>
    <font>
      <sz val="9"/>
      <color rgb="FFCFE2F3"/>
      <name val="Arial"/>
      <family val="2"/>
    </font>
    <font>
      <sz val="9"/>
      <name val="Arial"/>
      <family val="2"/>
    </font>
    <font>
      <sz val="9"/>
      <color rgb="FF93C47D"/>
      <name val="Arial"/>
      <family val="2"/>
    </font>
    <font>
      <sz val="9"/>
      <color rgb="FFEA9999"/>
      <name val="Arial"/>
      <family val="2"/>
    </font>
    <font>
      <sz val="8"/>
      <color rgb="FF000000"/>
      <name val="Arial"/>
      <family val="2"/>
    </font>
    <font>
      <sz val="9"/>
      <color rgb="FF66666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6D7A8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9" fontId="3" fillId="2" borderId="1" xfId="0" applyNumberFormat="1" applyFont="1" applyFill="1" applyBorder="1" applyAlignment="1">
      <alignment horizontal="center" vertical="center"/>
    </xf>
    <xf numFmtId="168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6" fontId="3" fillId="5" borderId="2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166" fontId="4" fillId="7" borderId="4" xfId="0" applyNumberFormat="1" applyFont="1" applyFill="1" applyBorder="1" applyAlignment="1">
      <alignment horizontal="center" vertical="center"/>
    </xf>
    <xf numFmtId="166" fontId="4" fillId="7" borderId="1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5" xfId="0" applyNumberFormat="1" applyFont="1" applyFill="1" applyBorder="1" applyAlignment="1">
      <alignment horizontal="center" vertical="center"/>
    </xf>
    <xf numFmtId="166" fontId="4" fillId="7" borderId="5" xfId="0" applyNumberFormat="1" applyFont="1" applyFill="1" applyBorder="1" applyAlignment="1">
      <alignment horizontal="center" vertical="center"/>
    </xf>
    <xf numFmtId="166" fontId="4" fillId="7" borderId="6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8" borderId="0" xfId="0" applyFont="1" applyFill="1"/>
    <xf numFmtId="0" fontId="3" fillId="8" borderId="0" xfId="0" applyFont="1" applyFill="1" applyAlignment="1">
      <alignment horizontal="right" vertical="center"/>
    </xf>
    <xf numFmtId="164" fontId="3" fillId="8" borderId="0" xfId="0" applyNumberFormat="1" applyFont="1" applyFill="1" applyAlignment="1">
      <alignment horizontal="center" vertical="center"/>
    </xf>
    <xf numFmtId="0" fontId="6" fillId="7" borderId="3" xfId="0" applyFont="1" applyFill="1" applyBorder="1" applyAlignment="1">
      <alignment horizontal="right" vertical="center"/>
    </xf>
    <xf numFmtId="170" fontId="6" fillId="7" borderId="7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/>
    </xf>
    <xf numFmtId="166" fontId="6" fillId="7" borderId="11" xfId="0" applyNumberFormat="1" applyFont="1" applyFill="1" applyBorder="1" applyAlignment="1">
      <alignment horizontal="center" vertical="top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166" fontId="3" fillId="6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168" fontId="3" fillId="2" borderId="4" xfId="0" applyNumberFormat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14" fillId="7" borderId="12" xfId="0" applyNumberFormat="1" applyFont="1" applyFill="1" applyBorder="1" applyAlignment="1">
      <alignment horizontal="center" vertical="center"/>
    </xf>
    <xf numFmtId="168" fontId="4" fillId="7" borderId="5" xfId="0" applyNumberFormat="1" applyFont="1" applyFill="1" applyBorder="1" applyAlignment="1">
      <alignment horizontal="center" vertical="center"/>
    </xf>
    <xf numFmtId="168" fontId="4" fillId="7" borderId="4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166" fontId="14" fillId="7" borderId="8" xfId="0" applyNumberFormat="1" applyFont="1" applyFill="1" applyBorder="1" applyAlignment="1">
      <alignment horizontal="center" vertical="center"/>
    </xf>
    <xf numFmtId="168" fontId="4" fillId="7" borderId="2" xfId="0" applyNumberFormat="1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166" fontId="4" fillId="7" borderId="2" xfId="0" applyNumberFormat="1" applyFont="1" applyFill="1" applyBorder="1" applyAlignment="1">
      <alignment horizontal="center" vertical="center"/>
    </xf>
    <xf numFmtId="0" fontId="15" fillId="9" borderId="4" xfId="6" quotePrefix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0" fontId="9" fillId="10" borderId="13" xfId="0" applyFont="1" applyFill="1" applyBorder="1" applyAlignment="1">
      <alignment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17" fillId="10" borderId="14" xfId="0" applyFont="1" applyFill="1" applyBorder="1" applyAlignment="1">
      <alignment horizontal="left" vertical="center"/>
    </xf>
    <xf numFmtId="0" fontId="4" fillId="10" borderId="15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left" vertical="center"/>
    </xf>
    <xf numFmtId="0" fontId="19" fillId="10" borderId="18" xfId="0" applyFont="1" applyFill="1" applyBorder="1" applyAlignment="1">
      <alignment horizontal="center" vertical="center" wrapText="1"/>
    </xf>
    <xf numFmtId="0" fontId="19" fillId="10" borderId="17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left" vertical="center"/>
    </xf>
    <xf numFmtId="0" fontId="9" fillId="10" borderId="18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9" fillId="10" borderId="19" xfId="0" applyFont="1" applyFill="1" applyBorder="1" applyAlignment="1">
      <alignment vertical="center" wrapText="1"/>
    </xf>
    <xf numFmtId="0" fontId="4" fillId="10" borderId="20" xfId="0" applyFont="1" applyFill="1" applyBorder="1" applyAlignment="1">
      <alignment horizontal="left" vertical="center"/>
    </xf>
    <xf numFmtId="0" fontId="21" fillId="0" borderId="0" xfId="0" applyFont="1"/>
    <xf numFmtId="0" fontId="22" fillId="10" borderId="16" xfId="0" applyFont="1" applyFill="1" applyBorder="1" applyAlignment="1">
      <alignment horizontal="center" vertical="center" wrapText="1"/>
    </xf>
    <xf numFmtId="0" fontId="22" fillId="10" borderId="17" xfId="0" applyFont="1" applyFill="1" applyBorder="1" applyAlignment="1">
      <alignment horizontal="center" vertical="center" wrapText="1"/>
    </xf>
    <xf numFmtId="0" fontId="22" fillId="10" borderId="18" xfId="0" applyFont="1" applyFill="1" applyBorder="1" applyAlignment="1">
      <alignment horizontal="center" vertical="center" wrapText="1"/>
    </xf>
    <xf numFmtId="0" fontId="20" fillId="10" borderId="17" xfId="0" applyFont="1" applyFill="1" applyBorder="1" applyAlignment="1">
      <alignment horizontal="center" vertical="center" wrapText="1"/>
    </xf>
    <xf numFmtId="0" fontId="22" fillId="10" borderId="20" xfId="0" applyFont="1" applyFill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167" fontId="3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right" vertical="center"/>
    </xf>
    <xf numFmtId="0" fontId="11" fillId="7" borderId="7" xfId="0" applyFont="1" applyFill="1" applyBorder="1" applyAlignment="1">
      <alignment horizontal="left" vertical="center"/>
    </xf>
    <xf numFmtId="0" fontId="9" fillId="10" borderId="21" xfId="0" applyFont="1" applyFill="1" applyBorder="1" applyAlignment="1">
      <alignment horizontal="right" wrapText="1"/>
    </xf>
    <xf numFmtId="0" fontId="9" fillId="10" borderId="0" xfId="0" applyFont="1" applyFill="1" applyAlignment="1">
      <alignment horizontal="right" vertical="center" wrapText="1"/>
    </xf>
    <xf numFmtId="0" fontId="12" fillId="7" borderId="6" xfId="0" applyFont="1" applyFill="1" applyBorder="1" applyAlignment="1">
      <alignment horizontal="center" vertical="top"/>
    </xf>
    <xf numFmtId="0" fontId="9" fillId="10" borderId="22" xfId="0" applyFont="1" applyFill="1" applyBorder="1" applyAlignment="1">
      <alignment horizontal="right" vertical="top" wrapText="1"/>
    </xf>
    <xf numFmtId="0" fontId="0" fillId="7" borderId="7" xfId="0" applyFill="1" applyBorder="1"/>
    <xf numFmtId="0" fontId="0" fillId="7" borderId="0" xfId="0" applyFill="1"/>
    <xf numFmtId="0" fontId="0" fillId="7" borderId="10" xfId="0" applyFill="1" applyBorder="1"/>
  </cellXfs>
  <cellStyles count="7">
    <cellStyle name="Comma" xfId="1"/>
    <cellStyle name="Comma [0]" xfId="2"/>
    <cellStyle name="Currency" xfId="3"/>
    <cellStyle name="Currency [0]" xfId="4"/>
    <cellStyle name="Hipervínculo" xfId="6" builtinId="8"/>
    <cellStyle name="Normal" xfId="0" builtinId="0" customBuiltin="1"/>
    <cellStyle name="Percen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6spaXQt0ecbXxogv_ck3XPcOhifVaWZ-0JP_NnHg2rY/edit" TargetMode="External"/><Relationship Id="rId13" Type="http://schemas.openxmlformats.org/officeDocument/2006/relationships/hyperlink" Target="https://docs.google.com/spreadsheets/d/16spaXQt0ecbXxogv_ck3XPcOhifVaWZ-0JP_NnHg2rY/edit" TargetMode="External"/><Relationship Id="rId18" Type="http://schemas.openxmlformats.org/officeDocument/2006/relationships/hyperlink" Target="https://docs.google.com/spreadsheets/d/16spaXQt0ecbXxogv_ck3XPcOhifVaWZ-0JP_NnHg2rY/edit" TargetMode="External"/><Relationship Id="rId26" Type="http://schemas.openxmlformats.org/officeDocument/2006/relationships/hyperlink" Target="https://docs.google.com/spreadsheets/d/16spaXQt0ecbXxogv_ck3XPcOhifVaWZ-0JP_NnHg2rY/edit" TargetMode="External"/><Relationship Id="rId3" Type="http://schemas.openxmlformats.org/officeDocument/2006/relationships/hyperlink" Target="https://docs.google.com/spreadsheets/d/16spaXQt0ecbXxogv_ck3XPcOhifVaWZ-0JP_NnHg2rY/edit" TargetMode="External"/><Relationship Id="rId21" Type="http://schemas.openxmlformats.org/officeDocument/2006/relationships/hyperlink" Target="https://docs.google.com/spreadsheets/d/16spaXQt0ecbXxogv_ck3XPcOhifVaWZ-0JP_NnHg2rY/edit" TargetMode="External"/><Relationship Id="rId7" Type="http://schemas.openxmlformats.org/officeDocument/2006/relationships/hyperlink" Target="https://docs.google.com/spreadsheets/d/16spaXQt0ecbXxogv_ck3XPcOhifVaWZ-0JP_NnHg2rY/edit" TargetMode="External"/><Relationship Id="rId12" Type="http://schemas.openxmlformats.org/officeDocument/2006/relationships/hyperlink" Target="https://docs.google.com/spreadsheets/d/16spaXQt0ecbXxogv_ck3XPcOhifVaWZ-0JP_NnHg2rY/edit" TargetMode="External"/><Relationship Id="rId17" Type="http://schemas.openxmlformats.org/officeDocument/2006/relationships/hyperlink" Target="https://docs.google.com/spreadsheets/d/16spaXQt0ecbXxogv_ck3XPcOhifVaWZ-0JP_NnHg2rY/edit" TargetMode="External"/><Relationship Id="rId25" Type="http://schemas.openxmlformats.org/officeDocument/2006/relationships/hyperlink" Target="https://docs.google.com/spreadsheets/d/16spaXQt0ecbXxogv_ck3XPcOhifVaWZ-0JP_NnHg2rY/edit" TargetMode="External"/><Relationship Id="rId2" Type="http://schemas.openxmlformats.org/officeDocument/2006/relationships/hyperlink" Target="https://docs.google.com/spreadsheets/d/16spaXQt0ecbXxogv_ck3XPcOhifVaWZ-0JP_NnHg2rY/edit" TargetMode="External"/><Relationship Id="rId16" Type="http://schemas.openxmlformats.org/officeDocument/2006/relationships/hyperlink" Target="https://docs.google.com/spreadsheets/d/16spaXQt0ecbXxogv_ck3XPcOhifVaWZ-0JP_NnHg2rY/edit" TargetMode="External"/><Relationship Id="rId20" Type="http://schemas.openxmlformats.org/officeDocument/2006/relationships/hyperlink" Target="https://docs.google.com/spreadsheets/d/16spaXQt0ecbXxogv_ck3XPcOhifVaWZ-0JP_NnHg2rY/edit" TargetMode="External"/><Relationship Id="rId29" Type="http://schemas.openxmlformats.org/officeDocument/2006/relationships/hyperlink" Target="https://docs.google.com/spreadsheets/d/16spaXQt0ecbXxogv_ck3XPcOhifVaWZ-0JP_NnHg2rY/edit" TargetMode="External"/><Relationship Id="rId1" Type="http://schemas.openxmlformats.org/officeDocument/2006/relationships/hyperlink" Target="https://docs.google.com/document/d/1h4umddBfwzvB2B-zohhmTETMEvmnmW493ui8Z4EeZho/edit?usp=sharing" TargetMode="External"/><Relationship Id="rId6" Type="http://schemas.openxmlformats.org/officeDocument/2006/relationships/hyperlink" Target="https://docs.google.com/spreadsheets/d/16spaXQt0ecbXxogv_ck3XPcOhifVaWZ-0JP_NnHg2rY/edit" TargetMode="External"/><Relationship Id="rId11" Type="http://schemas.openxmlformats.org/officeDocument/2006/relationships/hyperlink" Target="https://docs.google.com/spreadsheets/d/16spaXQt0ecbXxogv_ck3XPcOhifVaWZ-0JP_NnHg2rY/edit" TargetMode="External"/><Relationship Id="rId24" Type="http://schemas.openxmlformats.org/officeDocument/2006/relationships/hyperlink" Target="https://docs.google.com/spreadsheets/d/16spaXQt0ecbXxogv_ck3XPcOhifVaWZ-0JP_NnHg2rY/edit" TargetMode="External"/><Relationship Id="rId5" Type="http://schemas.openxmlformats.org/officeDocument/2006/relationships/hyperlink" Target="https://docs.google.com/spreadsheets/d/16spaXQt0ecbXxogv_ck3XPcOhifVaWZ-0JP_NnHg2rY/edit" TargetMode="External"/><Relationship Id="rId15" Type="http://schemas.openxmlformats.org/officeDocument/2006/relationships/hyperlink" Target="https://docs.google.com/spreadsheets/d/16spaXQt0ecbXxogv_ck3XPcOhifVaWZ-0JP_NnHg2rY/edit" TargetMode="External"/><Relationship Id="rId23" Type="http://schemas.openxmlformats.org/officeDocument/2006/relationships/hyperlink" Target="https://docs.google.com/spreadsheets/d/16spaXQt0ecbXxogv_ck3XPcOhifVaWZ-0JP_NnHg2rY/edit" TargetMode="External"/><Relationship Id="rId28" Type="http://schemas.openxmlformats.org/officeDocument/2006/relationships/hyperlink" Target="https://docs.google.com/spreadsheets/d/16spaXQt0ecbXxogv_ck3XPcOhifVaWZ-0JP_NnHg2rY/edit" TargetMode="External"/><Relationship Id="rId10" Type="http://schemas.openxmlformats.org/officeDocument/2006/relationships/hyperlink" Target="https://docs.google.com/spreadsheets/d/16spaXQt0ecbXxogv_ck3XPcOhifVaWZ-0JP_NnHg2rY/edit" TargetMode="External"/><Relationship Id="rId19" Type="http://schemas.openxmlformats.org/officeDocument/2006/relationships/hyperlink" Target="https://docs.google.com/spreadsheets/d/16spaXQt0ecbXxogv_ck3XPcOhifVaWZ-0JP_NnHg2rY/edit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docs.google.com/spreadsheets/d/16spaXQt0ecbXxogv_ck3XPcOhifVaWZ-0JP_NnHg2rY/edit" TargetMode="External"/><Relationship Id="rId9" Type="http://schemas.openxmlformats.org/officeDocument/2006/relationships/hyperlink" Target="https://docs.google.com/spreadsheets/d/16spaXQt0ecbXxogv_ck3XPcOhifVaWZ-0JP_NnHg2rY/edit" TargetMode="External"/><Relationship Id="rId14" Type="http://schemas.openxmlformats.org/officeDocument/2006/relationships/hyperlink" Target="https://docs.google.com/spreadsheets/d/16spaXQt0ecbXxogv_ck3XPcOhifVaWZ-0JP_NnHg2rY/edit" TargetMode="External"/><Relationship Id="rId22" Type="http://schemas.openxmlformats.org/officeDocument/2006/relationships/hyperlink" Target="https://docs.google.com/spreadsheets/d/16spaXQt0ecbXxogv_ck3XPcOhifVaWZ-0JP_NnHg2rY/edit" TargetMode="External"/><Relationship Id="rId27" Type="http://schemas.openxmlformats.org/officeDocument/2006/relationships/hyperlink" Target="https://docs.google.com/spreadsheets/d/16spaXQt0ecbXxogv_ck3XPcOhifVaWZ-0JP_NnHg2rY/edit" TargetMode="External"/><Relationship Id="rId30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2"/>
  <sheetViews>
    <sheetView tabSelected="1" workbookViewId="0">
      <selection activeCell="B9" sqref="B9"/>
    </sheetView>
  </sheetViews>
  <sheetFormatPr baseColWidth="10" defaultRowHeight="13.2" x14ac:dyDescent="0.25"/>
  <cols>
    <col min="1" max="1" width="3.21875" customWidth="1"/>
    <col min="2" max="2" width="33.44140625" customWidth="1"/>
    <col min="3" max="3" width="4.109375" customWidth="1"/>
    <col min="4" max="4" width="9.5546875" customWidth="1"/>
    <col min="5" max="5" width="3.77734375" customWidth="1"/>
    <col min="6" max="6" width="4.6640625" customWidth="1"/>
    <col min="7" max="7" width="3.44140625" customWidth="1"/>
    <col min="8" max="8" width="8.77734375" customWidth="1"/>
    <col min="9" max="9" width="8.33203125" customWidth="1"/>
    <col min="10" max="10" width="8.77734375" customWidth="1"/>
    <col min="11" max="11" width="8.44140625" customWidth="1"/>
    <col min="12" max="256" width="11.21875" customWidth="1"/>
  </cols>
  <sheetData>
    <row r="1" spans="1:11" x14ac:dyDescent="0.25">
      <c r="A1" s="1"/>
      <c r="B1" s="2"/>
      <c r="C1" s="1"/>
      <c r="D1" s="1"/>
      <c r="E1" s="1"/>
      <c r="F1" s="1"/>
      <c r="G1" s="2"/>
      <c r="H1" s="3"/>
      <c r="I1" s="2"/>
      <c r="J1" s="2"/>
      <c r="K1" s="4"/>
    </row>
    <row r="2" spans="1:11" ht="24.75" customHeight="1" x14ac:dyDescent="0.25">
      <c r="A2" s="1"/>
      <c r="B2" s="5" t="s">
        <v>0</v>
      </c>
      <c r="C2" s="6" t="s">
        <v>1</v>
      </c>
      <c r="D2" s="7" t="s">
        <v>2</v>
      </c>
      <c r="E2" s="8" t="s">
        <v>3</v>
      </c>
      <c r="F2" s="9" t="s">
        <v>4</v>
      </c>
      <c r="G2" s="2"/>
      <c r="H2" s="95" t="s">
        <v>5</v>
      </c>
      <c r="I2" s="95" t="s">
        <v>6</v>
      </c>
      <c r="J2" s="95" t="s">
        <v>7</v>
      </c>
      <c r="K2" s="95" t="s">
        <v>8</v>
      </c>
    </row>
    <row r="3" spans="1:11" x14ac:dyDescent="0.25">
      <c r="A3" s="1"/>
      <c r="B3" s="10" t="s">
        <v>9</v>
      </c>
      <c r="C3" s="11">
        <v>0</v>
      </c>
      <c r="D3" s="12"/>
      <c r="E3" s="13">
        <v>0</v>
      </c>
      <c r="F3" s="14">
        <v>0</v>
      </c>
      <c r="G3" s="2"/>
      <c r="H3" s="95"/>
      <c r="I3" s="95"/>
      <c r="J3" s="95"/>
      <c r="K3" s="95"/>
    </row>
    <row r="4" spans="1:11" x14ac:dyDescent="0.25">
      <c r="A4" s="1"/>
      <c r="B4" s="10" t="s">
        <v>10</v>
      </c>
      <c r="C4" s="15"/>
      <c r="D4" s="16"/>
      <c r="E4" s="17"/>
      <c r="F4" s="18"/>
      <c r="G4" s="2"/>
      <c r="H4" s="95"/>
      <c r="I4" s="95"/>
      <c r="J4" s="95"/>
      <c r="K4" s="95"/>
    </row>
    <row r="5" spans="1:11" x14ac:dyDescent="0.25">
      <c r="A5" s="1"/>
      <c r="B5" s="10" t="s">
        <v>122</v>
      </c>
      <c r="C5" s="11">
        <v>0</v>
      </c>
      <c r="D5" s="12">
        <v>-0.14000000000000001</v>
      </c>
      <c r="E5" s="13">
        <v>0</v>
      </c>
      <c r="F5" s="14">
        <v>0</v>
      </c>
      <c r="G5" s="2"/>
      <c r="H5" s="95"/>
      <c r="I5" s="95"/>
      <c r="J5" s="95"/>
      <c r="K5" s="95"/>
    </row>
    <row r="6" spans="1:11" x14ac:dyDescent="0.25">
      <c r="A6" s="1"/>
      <c r="B6" s="10" t="s">
        <v>97</v>
      </c>
      <c r="C6" s="11"/>
      <c r="D6" s="12">
        <v>0</v>
      </c>
      <c r="E6" s="13">
        <v>0</v>
      </c>
      <c r="F6" s="14">
        <v>0</v>
      </c>
      <c r="G6" s="2"/>
      <c r="H6" s="95"/>
      <c r="I6" s="95"/>
      <c r="J6" s="95"/>
      <c r="K6" s="95"/>
    </row>
    <row r="7" spans="1:11" x14ac:dyDescent="0.25">
      <c r="A7" s="1"/>
      <c r="B7" s="10" t="s">
        <v>152</v>
      </c>
      <c r="C7" s="11"/>
      <c r="D7" s="12">
        <v>0</v>
      </c>
      <c r="E7" s="13">
        <v>0</v>
      </c>
      <c r="F7" s="14">
        <v>0</v>
      </c>
      <c r="G7" s="2"/>
      <c r="H7" s="62" t="s">
        <v>139</v>
      </c>
      <c r="I7" s="63" t="s">
        <v>11</v>
      </c>
      <c r="J7" s="63">
        <v>2</v>
      </c>
      <c r="K7" s="63"/>
    </row>
    <row r="8" spans="1:11" x14ac:dyDescent="0.25">
      <c r="A8" s="1"/>
      <c r="B8" s="10" t="s">
        <v>153</v>
      </c>
      <c r="C8" s="11"/>
      <c r="D8" s="12"/>
      <c r="E8" s="13"/>
      <c r="F8" s="14"/>
      <c r="G8" s="2"/>
      <c r="H8" s="64" t="s">
        <v>140</v>
      </c>
      <c r="I8" s="65" t="s">
        <v>12</v>
      </c>
      <c r="J8" s="65">
        <v>4</v>
      </c>
      <c r="K8" s="65">
        <v>7</v>
      </c>
    </row>
    <row r="9" spans="1:11" x14ac:dyDescent="0.25">
      <c r="A9" s="1"/>
      <c r="B9" s="10" t="s">
        <v>108</v>
      </c>
      <c r="C9" s="11"/>
      <c r="D9" s="12"/>
      <c r="E9" s="13"/>
      <c r="F9" s="14"/>
      <c r="G9" s="2"/>
      <c r="H9" s="64" t="s">
        <v>141</v>
      </c>
      <c r="I9" s="65" t="s">
        <v>12</v>
      </c>
      <c r="J9" s="65">
        <v>4</v>
      </c>
      <c r="K9" s="65">
        <v>7</v>
      </c>
    </row>
    <row r="10" spans="1:11" x14ac:dyDescent="0.25">
      <c r="A10" s="1"/>
      <c r="B10" s="10" t="s">
        <v>127</v>
      </c>
      <c r="C10" s="11"/>
      <c r="D10" s="12"/>
      <c r="E10" s="13"/>
      <c r="F10" s="14"/>
      <c r="G10" s="2"/>
      <c r="H10" s="64" t="s">
        <v>142</v>
      </c>
      <c r="I10" s="65" t="s">
        <v>13</v>
      </c>
      <c r="J10" s="65">
        <v>4</v>
      </c>
      <c r="K10" s="65">
        <v>7</v>
      </c>
    </row>
    <row r="11" spans="1:11" x14ac:dyDescent="0.25">
      <c r="A11" s="1"/>
      <c r="B11" s="10" t="s">
        <v>128</v>
      </c>
      <c r="C11" s="11"/>
      <c r="D11" s="12"/>
      <c r="E11" s="13"/>
      <c r="F11" s="14"/>
      <c r="G11" s="2"/>
      <c r="H11" s="64" t="s">
        <v>143</v>
      </c>
      <c r="I11" s="65" t="s">
        <v>13</v>
      </c>
      <c r="J11" s="65">
        <v>4</v>
      </c>
      <c r="K11" s="65">
        <v>7</v>
      </c>
    </row>
    <row r="12" spans="1:11" x14ac:dyDescent="0.25">
      <c r="A12" s="1"/>
      <c r="B12" s="10" t="s">
        <v>129</v>
      </c>
      <c r="C12" s="11"/>
      <c r="D12" s="12"/>
      <c r="E12" s="13"/>
      <c r="F12" s="14"/>
      <c r="G12" s="2"/>
      <c r="H12" s="64" t="s">
        <v>144</v>
      </c>
      <c r="I12" s="65" t="s">
        <v>14</v>
      </c>
      <c r="J12" s="65">
        <v>4</v>
      </c>
      <c r="K12" s="65">
        <v>7</v>
      </c>
    </row>
    <row r="13" spans="1:11" x14ac:dyDescent="0.25">
      <c r="A13" s="1"/>
      <c r="B13" s="10" t="s">
        <v>130</v>
      </c>
      <c r="C13" s="11"/>
      <c r="D13" s="12"/>
      <c r="E13" s="13"/>
      <c r="F13" s="14"/>
      <c r="G13" s="2"/>
      <c r="H13" s="64" t="s">
        <v>145</v>
      </c>
      <c r="I13" s="65" t="s">
        <v>13</v>
      </c>
      <c r="J13" s="65">
        <v>4</v>
      </c>
      <c r="K13" s="65">
        <v>7</v>
      </c>
    </row>
    <row r="14" spans="1:11" x14ac:dyDescent="0.25">
      <c r="A14" s="1"/>
      <c r="B14" s="10" t="s">
        <v>131</v>
      </c>
      <c r="C14" s="11"/>
      <c r="D14" s="12"/>
      <c r="E14" s="13"/>
      <c r="F14" s="14"/>
      <c r="G14" s="2"/>
      <c r="H14" s="64" t="s">
        <v>146</v>
      </c>
      <c r="I14" s="65" t="s">
        <v>14</v>
      </c>
      <c r="J14" s="65">
        <v>5</v>
      </c>
      <c r="K14" s="65"/>
    </row>
    <row r="15" spans="1:11" x14ac:dyDescent="0.25">
      <c r="A15" s="1"/>
      <c r="B15" s="10" t="s">
        <v>96</v>
      </c>
      <c r="C15" s="11"/>
      <c r="D15" s="12"/>
      <c r="E15" s="13"/>
      <c r="F15" s="14"/>
      <c r="G15" s="2"/>
      <c r="H15" s="64" t="s">
        <v>139</v>
      </c>
      <c r="I15" s="66" t="s">
        <v>11</v>
      </c>
      <c r="J15" s="66">
        <v>2</v>
      </c>
      <c r="K15" s="65"/>
    </row>
    <row r="16" spans="1:11" x14ac:dyDescent="0.25">
      <c r="A16" s="1"/>
      <c r="B16" s="10" t="s">
        <v>125</v>
      </c>
      <c r="C16" s="11"/>
      <c r="D16" s="12"/>
      <c r="E16" s="13"/>
      <c r="F16" s="14"/>
      <c r="G16" s="2"/>
      <c r="H16" s="64" t="s">
        <v>140</v>
      </c>
      <c r="I16" s="66" t="s">
        <v>12</v>
      </c>
      <c r="J16" s="66">
        <v>4</v>
      </c>
      <c r="K16" s="65">
        <v>7</v>
      </c>
    </row>
    <row r="17" spans="1:11" x14ac:dyDescent="0.25">
      <c r="A17" s="1"/>
      <c r="B17" s="10" t="s">
        <v>132</v>
      </c>
      <c r="C17" s="11"/>
      <c r="D17" s="12"/>
      <c r="E17" s="13"/>
      <c r="F17" s="14"/>
      <c r="G17" s="2"/>
      <c r="H17" s="64" t="s">
        <v>141</v>
      </c>
      <c r="I17" s="66" t="s">
        <v>12</v>
      </c>
      <c r="J17" s="66">
        <v>4</v>
      </c>
      <c r="K17" s="65">
        <v>7</v>
      </c>
    </row>
    <row r="18" spans="1:11" x14ac:dyDescent="0.25">
      <c r="A18" s="1"/>
      <c r="B18" s="10" t="s">
        <v>133</v>
      </c>
      <c r="C18" s="11"/>
      <c r="D18" s="12"/>
      <c r="E18" s="13"/>
      <c r="F18" s="14"/>
      <c r="G18" s="2"/>
      <c r="H18" s="64" t="s">
        <v>142</v>
      </c>
      <c r="I18" s="66" t="s">
        <v>13</v>
      </c>
      <c r="J18" s="66">
        <v>4</v>
      </c>
      <c r="K18" s="65">
        <v>7</v>
      </c>
    </row>
    <row r="19" spans="1:11" x14ac:dyDescent="0.25">
      <c r="A19" s="1"/>
      <c r="B19" s="10" t="s">
        <v>134</v>
      </c>
      <c r="C19" s="11"/>
      <c r="D19" s="12"/>
      <c r="E19" s="13"/>
      <c r="F19" s="14"/>
      <c r="G19" s="2"/>
      <c r="H19" s="64" t="s">
        <v>143</v>
      </c>
      <c r="I19" s="66" t="s">
        <v>13</v>
      </c>
      <c r="J19" s="66">
        <v>4</v>
      </c>
      <c r="K19" s="65">
        <v>7</v>
      </c>
    </row>
    <row r="20" spans="1:11" x14ac:dyDescent="0.25">
      <c r="A20" s="1"/>
      <c r="B20" s="10" t="s">
        <v>135</v>
      </c>
      <c r="C20" s="11"/>
      <c r="D20" s="12"/>
      <c r="E20" s="13"/>
      <c r="F20" s="14"/>
      <c r="G20" s="2"/>
      <c r="H20" s="64" t="s">
        <v>144</v>
      </c>
      <c r="I20" s="66" t="s">
        <v>14</v>
      </c>
      <c r="J20" s="66">
        <v>4</v>
      </c>
      <c r="K20" s="65">
        <v>7</v>
      </c>
    </row>
    <row r="21" spans="1:11" x14ac:dyDescent="0.25">
      <c r="A21" s="1"/>
      <c r="B21" s="10" t="s">
        <v>136</v>
      </c>
      <c r="C21" s="11"/>
      <c r="D21" s="12"/>
      <c r="E21" s="13"/>
      <c r="F21" s="14"/>
      <c r="G21" s="2"/>
      <c r="H21" s="64" t="s">
        <v>145</v>
      </c>
      <c r="I21" s="66" t="s">
        <v>13</v>
      </c>
      <c r="J21" s="66">
        <v>4</v>
      </c>
      <c r="K21" s="65">
        <v>7</v>
      </c>
    </row>
    <row r="22" spans="1:11" x14ac:dyDescent="0.25">
      <c r="A22" s="1"/>
      <c r="B22" s="10" t="s">
        <v>137</v>
      </c>
      <c r="C22" s="11"/>
      <c r="D22" s="12"/>
      <c r="E22" s="13"/>
      <c r="F22" s="14"/>
      <c r="G22" s="2"/>
      <c r="H22" s="64" t="s">
        <v>146</v>
      </c>
      <c r="I22" s="66" t="s">
        <v>14</v>
      </c>
      <c r="J22" s="66">
        <v>5</v>
      </c>
      <c r="K22" s="65"/>
    </row>
    <row r="23" spans="1:11" x14ac:dyDescent="0.25">
      <c r="A23" s="1"/>
      <c r="B23" s="10" t="s">
        <v>138</v>
      </c>
      <c r="C23" s="11">
        <v>0</v>
      </c>
      <c r="D23" s="12"/>
      <c r="E23" s="13">
        <v>0</v>
      </c>
      <c r="F23" s="13">
        <v>0</v>
      </c>
      <c r="G23" s="2"/>
      <c r="H23" s="3"/>
      <c r="I23" s="2"/>
      <c r="J23" s="2"/>
      <c r="K23" s="4"/>
    </row>
    <row r="24" spans="1:11" x14ac:dyDescent="0.25">
      <c r="A24" s="1"/>
      <c r="B24" s="10" t="s">
        <v>15</v>
      </c>
      <c r="C24" s="11"/>
      <c r="D24" s="12"/>
      <c r="E24" s="13"/>
      <c r="F24" s="13"/>
      <c r="G24" s="2"/>
      <c r="H24" s="3"/>
      <c r="I24" s="2"/>
      <c r="J24" s="4"/>
    </row>
    <row r="25" spans="1:11" x14ac:dyDescent="0.25">
      <c r="A25" s="1"/>
      <c r="B25" s="10" t="s">
        <v>16</v>
      </c>
      <c r="C25" s="11">
        <v>0</v>
      </c>
      <c r="D25" s="12">
        <v>0.28000000000000003</v>
      </c>
      <c r="E25" s="13">
        <v>0</v>
      </c>
      <c r="F25" s="13">
        <v>0</v>
      </c>
      <c r="G25" s="2"/>
      <c r="H25" s="3"/>
      <c r="I25" s="2"/>
      <c r="J25" s="4"/>
    </row>
    <row r="26" spans="1:11" x14ac:dyDescent="0.25">
      <c r="A26" s="1"/>
      <c r="B26" s="20" t="s">
        <v>17</v>
      </c>
      <c r="C26" s="11">
        <v>0</v>
      </c>
      <c r="D26" s="12">
        <v>0.28000000000000003</v>
      </c>
      <c r="E26" s="13">
        <v>0</v>
      </c>
      <c r="F26" s="13">
        <v>0</v>
      </c>
      <c r="G26" s="2"/>
      <c r="H26" s="3"/>
      <c r="I26" s="2"/>
      <c r="J26" s="2"/>
      <c r="K26" s="4"/>
    </row>
    <row r="27" spans="1:11" x14ac:dyDescent="0.25">
      <c r="A27" s="1"/>
      <c r="B27" s="20" t="s">
        <v>18</v>
      </c>
      <c r="C27" s="11">
        <v>0</v>
      </c>
      <c r="D27" s="12">
        <v>-0.14000000000000001</v>
      </c>
      <c r="E27" s="13">
        <v>0</v>
      </c>
      <c r="F27" s="13">
        <v>0</v>
      </c>
      <c r="G27" s="2"/>
      <c r="H27" s="3"/>
      <c r="I27" s="2"/>
      <c r="J27" s="2"/>
      <c r="K27" s="4"/>
    </row>
    <row r="28" spans="1:11" x14ac:dyDescent="0.25">
      <c r="A28" s="1"/>
      <c r="B28" s="10" t="s">
        <v>19</v>
      </c>
      <c r="C28" s="11"/>
      <c r="D28" s="12"/>
      <c r="E28" s="13"/>
      <c r="F28" s="13"/>
      <c r="G28" s="2"/>
      <c r="H28" s="3"/>
      <c r="I28" s="2"/>
      <c r="J28" s="2"/>
      <c r="K28" s="4"/>
    </row>
    <row r="29" spans="1:11" x14ac:dyDescent="0.25">
      <c r="A29" s="1"/>
      <c r="B29" s="10" t="s">
        <v>20</v>
      </c>
      <c r="C29" s="11">
        <v>0.7</v>
      </c>
      <c r="D29" s="12">
        <v>0</v>
      </c>
      <c r="E29" s="13">
        <v>0</v>
      </c>
      <c r="F29" s="13">
        <v>0</v>
      </c>
      <c r="G29" s="2"/>
      <c r="H29" s="3"/>
      <c r="I29" s="2"/>
      <c r="J29" s="2"/>
      <c r="K29" s="4"/>
    </row>
    <row r="30" spans="1:11" x14ac:dyDescent="0.25">
      <c r="A30" s="1"/>
      <c r="B30" s="10" t="s">
        <v>21</v>
      </c>
      <c r="C30" s="11">
        <v>0.9</v>
      </c>
      <c r="D30" s="12">
        <v>-0.14000000000000001</v>
      </c>
      <c r="E30" s="13">
        <v>0</v>
      </c>
      <c r="F30" s="13">
        <v>0</v>
      </c>
      <c r="G30" s="2"/>
      <c r="H30" s="3"/>
      <c r="I30" s="2"/>
      <c r="J30" s="2"/>
      <c r="K30" s="4"/>
    </row>
    <row r="31" spans="1:11" x14ac:dyDescent="0.25">
      <c r="A31" s="1"/>
      <c r="B31" s="10" t="s">
        <v>22</v>
      </c>
      <c r="C31" s="11">
        <v>0.9</v>
      </c>
      <c r="D31" s="12">
        <v>0</v>
      </c>
      <c r="E31" s="13">
        <v>0</v>
      </c>
      <c r="F31" s="13">
        <v>0</v>
      </c>
      <c r="G31" s="2"/>
      <c r="H31" s="3"/>
      <c r="I31" s="2"/>
      <c r="J31" s="2"/>
      <c r="K31" s="4"/>
    </row>
    <row r="32" spans="1:11" x14ac:dyDescent="0.25">
      <c r="A32" s="1"/>
      <c r="B32" s="10" t="s">
        <v>23</v>
      </c>
      <c r="C32" s="11">
        <v>-0.2</v>
      </c>
      <c r="D32" s="12" t="s">
        <v>24</v>
      </c>
      <c r="E32" s="13" t="s">
        <v>25</v>
      </c>
      <c r="F32" s="13">
        <v>0</v>
      </c>
      <c r="G32" s="2"/>
      <c r="H32" s="3"/>
      <c r="I32" s="2"/>
      <c r="J32" s="2"/>
      <c r="K32" s="4"/>
    </row>
    <row r="33" spans="1:11" x14ac:dyDescent="0.25">
      <c r="A33" s="1"/>
      <c r="B33" s="10" t="s">
        <v>26</v>
      </c>
      <c r="C33" s="11">
        <v>-0.2</v>
      </c>
      <c r="D33" s="12"/>
      <c r="E33" s="13" t="s">
        <v>25</v>
      </c>
      <c r="F33" s="13"/>
      <c r="G33" s="2"/>
      <c r="H33" s="3"/>
      <c r="I33" s="2"/>
      <c r="J33" s="2"/>
      <c r="K33" s="4"/>
    </row>
    <row r="34" spans="1:11" x14ac:dyDescent="0.25">
      <c r="A34" s="1"/>
      <c r="B34" s="10" t="s">
        <v>27</v>
      </c>
      <c r="C34" s="11">
        <v>-0.2</v>
      </c>
      <c r="D34" s="12">
        <v>-0.14000000000000001</v>
      </c>
      <c r="E34" s="13" t="s">
        <v>25</v>
      </c>
      <c r="F34" s="13"/>
      <c r="G34" s="2"/>
      <c r="H34" s="3"/>
      <c r="I34" s="2"/>
      <c r="J34" s="2"/>
      <c r="K34" s="4"/>
    </row>
    <row r="35" spans="1:11" x14ac:dyDescent="0.25">
      <c r="A35" s="1"/>
      <c r="B35" s="10" t="s">
        <v>28</v>
      </c>
      <c r="C35" s="11">
        <v>-0.2</v>
      </c>
      <c r="D35" s="12"/>
      <c r="E35" s="13" t="s">
        <v>25</v>
      </c>
      <c r="F35" s="13"/>
      <c r="G35" s="2"/>
      <c r="H35" s="3"/>
      <c r="I35" s="2"/>
      <c r="J35" s="2"/>
      <c r="K35" s="4"/>
    </row>
    <row r="36" spans="1:11" x14ac:dyDescent="0.25">
      <c r="A36" s="1"/>
      <c r="B36" s="10" t="s">
        <v>29</v>
      </c>
      <c r="C36" s="11">
        <v>0</v>
      </c>
      <c r="D36" s="12" t="s">
        <v>24</v>
      </c>
      <c r="E36" s="13">
        <v>0</v>
      </c>
      <c r="F36" s="13" t="s">
        <v>30</v>
      </c>
      <c r="G36" s="2"/>
      <c r="H36" s="3"/>
      <c r="I36" s="2"/>
      <c r="J36" s="2"/>
      <c r="K36" s="4"/>
    </row>
    <row r="37" spans="1:11" x14ac:dyDescent="0.25">
      <c r="A37" s="1"/>
      <c r="B37" s="10" t="s">
        <v>31</v>
      </c>
      <c r="C37" s="11"/>
      <c r="D37" s="12"/>
      <c r="E37" s="13"/>
      <c r="F37" s="13" t="s">
        <v>30</v>
      </c>
      <c r="G37" s="2"/>
      <c r="H37" s="3"/>
      <c r="I37" s="2"/>
      <c r="J37" s="2"/>
      <c r="K37" s="4"/>
    </row>
    <row r="38" spans="1:11" x14ac:dyDescent="0.25">
      <c r="A38" s="1"/>
      <c r="B38" s="10" t="s">
        <v>32</v>
      </c>
      <c r="C38" s="11"/>
      <c r="D38" s="12">
        <v>-0.14000000000000001</v>
      </c>
      <c r="E38" s="13"/>
      <c r="F38" s="13" t="s">
        <v>30</v>
      </c>
      <c r="G38" s="2"/>
      <c r="H38" s="3"/>
      <c r="I38" s="2"/>
      <c r="J38" s="2"/>
      <c r="K38" s="4"/>
    </row>
    <row r="39" spans="1:11" x14ac:dyDescent="0.25">
      <c r="A39" s="1"/>
      <c r="B39" s="10" t="s">
        <v>33</v>
      </c>
      <c r="C39" s="11"/>
      <c r="D39" s="12"/>
      <c r="E39" s="13"/>
      <c r="F39" s="13" t="s">
        <v>30</v>
      </c>
      <c r="G39" s="2"/>
      <c r="H39" s="3"/>
      <c r="I39" s="2"/>
      <c r="J39" s="2"/>
      <c r="K39" s="4"/>
    </row>
    <row r="40" spans="1:11" x14ac:dyDescent="0.25">
      <c r="A40" s="1"/>
      <c r="B40" s="10" t="s">
        <v>34</v>
      </c>
      <c r="C40" s="11">
        <v>0</v>
      </c>
      <c r="D40" s="12" t="s">
        <v>24</v>
      </c>
      <c r="E40" s="13" t="s">
        <v>30</v>
      </c>
      <c r="F40" s="13" t="s">
        <v>35</v>
      </c>
      <c r="G40" s="2"/>
      <c r="H40" s="3"/>
      <c r="I40" s="2"/>
      <c r="J40" s="2"/>
      <c r="K40" s="4"/>
    </row>
    <row r="41" spans="1:11" x14ac:dyDescent="0.25">
      <c r="A41" s="1"/>
      <c r="B41" s="10" t="s">
        <v>36</v>
      </c>
      <c r="C41" s="11"/>
      <c r="D41" s="12"/>
      <c r="E41" s="13" t="s">
        <v>30</v>
      </c>
      <c r="F41" s="13" t="s">
        <v>35</v>
      </c>
      <c r="G41" s="2"/>
      <c r="H41" s="3"/>
      <c r="I41" s="2"/>
      <c r="J41" s="2"/>
      <c r="K41" s="4"/>
    </row>
    <row r="42" spans="1:11" x14ac:dyDescent="0.25">
      <c r="A42" s="1"/>
      <c r="B42" s="10" t="s">
        <v>37</v>
      </c>
      <c r="C42" s="11"/>
      <c r="D42" s="12">
        <v>-0.14000000000000001</v>
      </c>
      <c r="E42" s="13" t="s">
        <v>30</v>
      </c>
      <c r="F42" s="13" t="s">
        <v>35</v>
      </c>
      <c r="G42" s="2"/>
      <c r="H42" s="3"/>
      <c r="I42" s="2"/>
      <c r="J42" s="2"/>
      <c r="K42" s="4"/>
    </row>
    <row r="43" spans="1:11" x14ac:dyDescent="0.25">
      <c r="A43" s="1"/>
      <c r="B43" s="10" t="s">
        <v>38</v>
      </c>
      <c r="C43" s="11"/>
      <c r="D43" s="12"/>
      <c r="E43" s="13" t="s">
        <v>30</v>
      </c>
      <c r="F43" s="13" t="s">
        <v>35</v>
      </c>
      <c r="G43" s="2"/>
      <c r="H43" s="3"/>
      <c r="I43" s="2"/>
      <c r="J43" s="2"/>
      <c r="K43" s="4"/>
    </row>
    <row r="44" spans="1:11" x14ac:dyDescent="0.25">
      <c r="A44" s="1"/>
      <c r="B44" s="10" t="s">
        <v>39</v>
      </c>
      <c r="C44" s="11"/>
      <c r="D44" s="12"/>
      <c r="E44" s="13"/>
      <c r="F44" s="13"/>
      <c r="G44" s="2"/>
      <c r="H44" s="3"/>
      <c r="I44" s="2"/>
      <c r="J44" s="2"/>
      <c r="K44" s="4"/>
    </row>
    <row r="45" spans="1:11" x14ac:dyDescent="0.25">
      <c r="A45" s="1"/>
      <c r="B45" s="10" t="s">
        <v>40</v>
      </c>
      <c r="C45" s="11">
        <v>0</v>
      </c>
      <c r="D45" s="12" t="s">
        <v>24</v>
      </c>
      <c r="E45" s="13" t="s">
        <v>30</v>
      </c>
      <c r="F45" s="13">
        <v>0</v>
      </c>
      <c r="G45" s="2"/>
      <c r="H45" s="3"/>
      <c r="I45" s="2"/>
      <c r="J45" s="2"/>
      <c r="K45" s="4"/>
    </row>
    <row r="46" spans="1:11" x14ac:dyDescent="0.25">
      <c r="A46" s="1"/>
      <c r="B46" s="10" t="s">
        <v>41</v>
      </c>
      <c r="C46" s="11">
        <v>0</v>
      </c>
      <c r="D46" s="12">
        <v>0</v>
      </c>
      <c r="E46" s="13">
        <v>3</v>
      </c>
      <c r="F46" s="13"/>
      <c r="G46" s="2"/>
      <c r="H46" s="3"/>
      <c r="I46" s="2"/>
      <c r="J46" s="2"/>
      <c r="K46" s="4"/>
    </row>
    <row r="47" spans="1:11" x14ac:dyDescent="0.25">
      <c r="A47" s="1"/>
      <c r="B47" s="10" t="s">
        <v>42</v>
      </c>
      <c r="C47" s="11">
        <v>0</v>
      </c>
      <c r="D47" s="12" t="s">
        <v>24</v>
      </c>
      <c r="E47" s="13" t="s">
        <v>30</v>
      </c>
      <c r="F47" s="13">
        <v>0</v>
      </c>
      <c r="G47" s="2"/>
      <c r="H47" s="3"/>
      <c r="I47" s="2"/>
      <c r="J47" s="2"/>
      <c r="K47" s="4"/>
    </row>
    <row r="48" spans="1:11" x14ac:dyDescent="0.25">
      <c r="A48" s="1"/>
      <c r="B48" s="10" t="s">
        <v>43</v>
      </c>
      <c r="C48" s="11">
        <v>0</v>
      </c>
      <c r="D48" s="12">
        <v>0.14000000000000001</v>
      </c>
      <c r="E48" s="13">
        <v>0</v>
      </c>
      <c r="F48" s="13">
        <v>0</v>
      </c>
      <c r="G48" s="2"/>
      <c r="H48" s="3"/>
      <c r="I48" s="2"/>
      <c r="J48" s="2"/>
      <c r="K48" s="4"/>
    </row>
    <row r="49" spans="1:11" x14ac:dyDescent="0.25">
      <c r="A49" s="1"/>
      <c r="B49" s="10" t="s">
        <v>44</v>
      </c>
      <c r="C49" s="11"/>
      <c r="D49" s="12">
        <v>0.14000000000000001</v>
      </c>
      <c r="E49" s="13"/>
      <c r="F49" s="13"/>
      <c r="G49" s="2"/>
      <c r="H49" s="3"/>
      <c r="I49" s="2"/>
      <c r="J49" s="2"/>
      <c r="K49" s="4"/>
    </row>
    <row r="50" spans="1:11" x14ac:dyDescent="0.25">
      <c r="A50" s="1"/>
      <c r="B50" s="10" t="s">
        <v>45</v>
      </c>
      <c r="C50" s="11"/>
      <c r="D50" s="12">
        <v>0.14000000000000001</v>
      </c>
      <c r="E50" s="13"/>
      <c r="F50" s="13"/>
      <c r="G50" s="2"/>
      <c r="H50" s="3"/>
      <c r="I50" s="2"/>
      <c r="J50" s="2"/>
      <c r="K50" s="4"/>
    </row>
    <row r="51" spans="1:11" x14ac:dyDescent="0.25">
      <c r="A51" s="1"/>
      <c r="B51" s="10" t="s">
        <v>46</v>
      </c>
      <c r="C51" s="11">
        <v>0</v>
      </c>
      <c r="D51" s="12">
        <v>-0.14000000000000001</v>
      </c>
      <c r="E51" s="13" t="s">
        <v>47</v>
      </c>
      <c r="F51" s="13" t="s">
        <v>48</v>
      </c>
      <c r="G51" s="2"/>
      <c r="H51" s="3"/>
      <c r="I51" s="2"/>
      <c r="J51" s="2"/>
      <c r="K51" s="4"/>
    </row>
    <row r="52" spans="1:11" x14ac:dyDescent="0.25">
      <c r="A52" s="1"/>
      <c r="B52" s="10" t="s">
        <v>49</v>
      </c>
      <c r="C52" s="11">
        <v>0</v>
      </c>
      <c r="D52" s="12">
        <v>0</v>
      </c>
      <c r="E52" s="13" t="s">
        <v>50</v>
      </c>
      <c r="F52" s="13" t="s">
        <v>51</v>
      </c>
      <c r="G52" s="2"/>
      <c r="H52" s="3"/>
      <c r="I52" s="2"/>
      <c r="J52" s="2"/>
      <c r="K52" s="4"/>
    </row>
    <row r="53" spans="1:11" x14ac:dyDescent="0.25">
      <c r="A53" s="1"/>
      <c r="B53" s="10" t="s">
        <v>52</v>
      </c>
      <c r="C53" s="11"/>
      <c r="D53" s="12">
        <v>0.14000000000000001</v>
      </c>
      <c r="E53" s="13"/>
      <c r="F53" s="13"/>
      <c r="G53" s="2"/>
      <c r="H53" s="3"/>
      <c r="I53" s="2"/>
      <c r="J53" s="2"/>
      <c r="K53" s="4"/>
    </row>
    <row r="54" spans="1:11" x14ac:dyDescent="0.25">
      <c r="A54" s="1"/>
      <c r="B54" s="10" t="s">
        <v>53</v>
      </c>
      <c r="C54" s="11"/>
      <c r="D54" s="12"/>
      <c r="E54" s="13"/>
      <c r="F54" s="13"/>
      <c r="G54" s="2"/>
      <c r="H54" s="3"/>
      <c r="I54" s="2"/>
      <c r="J54" s="2"/>
      <c r="K54" s="4"/>
    </row>
    <row r="55" spans="1:11" x14ac:dyDescent="0.25">
      <c r="A55" s="1"/>
      <c r="B55" s="10" t="s">
        <v>54</v>
      </c>
      <c r="C55" s="11"/>
      <c r="D55" s="12">
        <v>0.14000000000000001</v>
      </c>
      <c r="E55" s="13"/>
      <c r="F55" s="13"/>
      <c r="G55" s="2"/>
      <c r="H55" s="3"/>
      <c r="I55" s="2"/>
      <c r="J55" s="2"/>
      <c r="K55" s="4"/>
    </row>
    <row r="56" spans="1:11" x14ac:dyDescent="0.25">
      <c r="A56" s="1"/>
      <c r="B56" s="10" t="s">
        <v>55</v>
      </c>
      <c r="C56" s="11"/>
      <c r="D56" s="12">
        <v>-0.14000000000000001</v>
      </c>
      <c r="E56" s="13">
        <v>5</v>
      </c>
      <c r="F56" s="13">
        <v>1</v>
      </c>
      <c r="G56" s="2"/>
      <c r="H56" s="3"/>
      <c r="I56" s="2"/>
      <c r="J56" s="2"/>
      <c r="K56" s="4"/>
    </row>
    <row r="57" spans="1:11" x14ac:dyDescent="0.25">
      <c r="A57" s="1"/>
      <c r="B57" s="10" t="s">
        <v>56</v>
      </c>
      <c r="C57" s="11"/>
      <c r="D57" s="12"/>
      <c r="E57" s="13">
        <v>2</v>
      </c>
      <c r="F57" s="13"/>
      <c r="G57" s="2"/>
      <c r="H57" s="3"/>
      <c r="I57" s="2"/>
      <c r="J57" s="2"/>
      <c r="K57" s="4"/>
    </row>
    <row r="58" spans="1:11" x14ac:dyDescent="0.25">
      <c r="A58" s="1"/>
      <c r="B58" s="10" t="s">
        <v>57</v>
      </c>
      <c r="C58" s="11"/>
      <c r="D58" s="12">
        <v>-0.14000000000000001</v>
      </c>
      <c r="E58" s="13">
        <v>1</v>
      </c>
      <c r="F58" s="13"/>
      <c r="G58" s="2"/>
      <c r="H58" s="3"/>
      <c r="I58" s="2"/>
      <c r="J58" s="2"/>
      <c r="K58" s="4"/>
    </row>
    <row r="59" spans="1:11" x14ac:dyDescent="0.25">
      <c r="A59" s="1"/>
      <c r="B59" s="10" t="s">
        <v>58</v>
      </c>
      <c r="C59" s="11"/>
      <c r="D59" s="12"/>
      <c r="E59" s="13"/>
      <c r="F59" s="13"/>
      <c r="G59" s="2"/>
      <c r="H59" s="3"/>
      <c r="I59" s="2"/>
      <c r="J59" s="2"/>
      <c r="K59" s="4"/>
    </row>
    <row r="60" spans="1:11" x14ac:dyDescent="0.25">
      <c r="A60" s="1"/>
      <c r="B60" s="10" t="s">
        <v>59</v>
      </c>
      <c r="C60" s="11"/>
      <c r="D60" s="12">
        <v>-0.14000000000000001</v>
      </c>
      <c r="E60" s="13">
        <v>1</v>
      </c>
      <c r="F60" s="13">
        <v>1</v>
      </c>
      <c r="G60" s="2"/>
      <c r="H60" s="3"/>
      <c r="I60" s="2"/>
      <c r="J60" s="2"/>
      <c r="K60" s="4"/>
    </row>
    <row r="61" spans="1:11" x14ac:dyDescent="0.25">
      <c r="A61" s="1"/>
      <c r="B61" s="10" t="s">
        <v>60</v>
      </c>
      <c r="C61" s="11"/>
      <c r="D61" s="12"/>
      <c r="E61" s="13">
        <v>1</v>
      </c>
      <c r="F61" s="13"/>
      <c r="G61" s="2"/>
      <c r="H61" s="3"/>
      <c r="I61" s="2"/>
      <c r="J61" s="2"/>
      <c r="K61" s="4"/>
    </row>
    <row r="62" spans="1:11" x14ac:dyDescent="0.25">
      <c r="A62" s="1"/>
      <c r="B62" s="10" t="s">
        <v>61</v>
      </c>
      <c r="C62" s="11"/>
      <c r="D62" s="12">
        <v>-0.14000000000000001</v>
      </c>
      <c r="E62" s="13">
        <v>2</v>
      </c>
      <c r="F62" s="13">
        <v>1</v>
      </c>
      <c r="G62" s="2"/>
      <c r="H62" s="3"/>
      <c r="I62" s="2"/>
      <c r="J62" s="2"/>
      <c r="K62" s="4"/>
    </row>
    <row r="63" spans="1:11" x14ac:dyDescent="0.25">
      <c r="A63" s="1"/>
      <c r="B63" s="10" t="s">
        <v>62</v>
      </c>
      <c r="C63" s="11"/>
      <c r="D63" s="12"/>
      <c r="E63" s="13">
        <v>1</v>
      </c>
      <c r="F63" s="13"/>
      <c r="G63" s="2"/>
      <c r="H63" s="3"/>
      <c r="I63" s="2"/>
      <c r="J63" s="2"/>
      <c r="K63" s="4"/>
    </row>
    <row r="64" spans="1:11" x14ac:dyDescent="0.25">
      <c r="A64" s="1"/>
      <c r="B64" s="10" t="s">
        <v>63</v>
      </c>
      <c r="C64" s="11"/>
      <c r="D64" s="12">
        <v>-0.14000000000000001</v>
      </c>
      <c r="E64" s="13">
        <v>2</v>
      </c>
      <c r="F64" s="13">
        <v>2</v>
      </c>
      <c r="G64" s="2"/>
      <c r="H64" s="3"/>
      <c r="I64" s="2"/>
      <c r="J64" s="2"/>
      <c r="K64" s="4"/>
    </row>
    <row r="65" spans="1:11" x14ac:dyDescent="0.25">
      <c r="A65" s="1"/>
      <c r="B65" s="10" t="s">
        <v>64</v>
      </c>
      <c r="C65" s="11"/>
      <c r="D65" s="12"/>
      <c r="E65" s="13">
        <v>1</v>
      </c>
      <c r="F65" s="13"/>
      <c r="G65" s="2"/>
      <c r="H65" s="3"/>
      <c r="I65" s="2"/>
      <c r="J65" s="2"/>
      <c r="K65" s="4"/>
    </row>
    <row r="66" spans="1:11" x14ac:dyDescent="0.25">
      <c r="A66" s="1"/>
      <c r="B66" s="10" t="s">
        <v>65</v>
      </c>
      <c r="C66" s="11"/>
      <c r="D66" s="12"/>
      <c r="E66" s="13"/>
      <c r="F66" s="13"/>
      <c r="G66" s="2"/>
      <c r="H66" s="3"/>
      <c r="I66" s="2"/>
      <c r="J66" s="2"/>
      <c r="K66" s="4"/>
    </row>
    <row r="67" spans="1:11" x14ac:dyDescent="0.25">
      <c r="A67" s="1"/>
      <c r="B67" s="10" t="s">
        <v>66</v>
      </c>
      <c r="C67" s="11">
        <v>-0.2</v>
      </c>
      <c r="D67" s="12" t="s">
        <v>24</v>
      </c>
      <c r="E67" s="13">
        <v>0</v>
      </c>
      <c r="F67" s="13">
        <v>0</v>
      </c>
      <c r="G67" s="2"/>
      <c r="H67" s="3"/>
      <c r="I67" s="2"/>
      <c r="J67" s="2"/>
      <c r="K67" s="4"/>
    </row>
    <row r="68" spans="1:11" x14ac:dyDescent="0.25">
      <c r="A68" s="1"/>
      <c r="B68" s="10" t="s">
        <v>67</v>
      </c>
      <c r="C68" s="11">
        <v>-0.2</v>
      </c>
      <c r="D68" s="12" t="s">
        <v>24</v>
      </c>
      <c r="E68" s="13"/>
      <c r="F68" s="13"/>
      <c r="G68" s="2"/>
      <c r="H68" s="3"/>
      <c r="I68" s="2"/>
      <c r="J68" s="2"/>
      <c r="K68" s="4"/>
    </row>
    <row r="69" spans="1:11" x14ac:dyDescent="0.25">
      <c r="A69" s="1"/>
      <c r="B69" s="10" t="s">
        <v>68</v>
      </c>
      <c r="C69" s="11">
        <v>-0.2</v>
      </c>
      <c r="D69" s="12" t="s">
        <v>24</v>
      </c>
      <c r="E69" s="13"/>
      <c r="F69" s="13"/>
      <c r="G69" s="2"/>
      <c r="H69" s="3"/>
      <c r="I69" s="2"/>
      <c r="J69" s="2"/>
      <c r="K69" s="4"/>
    </row>
    <row r="70" spans="1:11" x14ac:dyDescent="0.25">
      <c r="A70" s="1"/>
      <c r="B70" s="10" t="s">
        <v>69</v>
      </c>
      <c r="C70" s="11">
        <v>-0.2</v>
      </c>
      <c r="D70" s="12" t="s">
        <v>24</v>
      </c>
      <c r="E70" s="13"/>
      <c r="F70" s="13"/>
      <c r="G70" s="2"/>
      <c r="H70" s="3"/>
      <c r="I70" s="2"/>
      <c r="J70" s="2"/>
      <c r="K70" s="4"/>
    </row>
    <row r="71" spans="1:11" x14ac:dyDescent="0.25">
      <c r="A71" s="1"/>
      <c r="B71" s="10" t="s">
        <v>70</v>
      </c>
      <c r="C71" s="11">
        <v>-0.2</v>
      </c>
      <c r="D71" s="12" t="s">
        <v>24</v>
      </c>
      <c r="E71" s="13"/>
      <c r="F71" s="13"/>
      <c r="G71" s="2"/>
      <c r="H71" s="3"/>
      <c r="I71" s="2"/>
      <c r="J71" s="2"/>
      <c r="K71" s="4"/>
    </row>
    <row r="72" spans="1:11" x14ac:dyDescent="0.25">
      <c r="A72" s="1"/>
      <c r="B72" s="10" t="s">
        <v>71</v>
      </c>
      <c r="C72" s="11">
        <v>-0.2</v>
      </c>
      <c r="D72" s="12" t="s">
        <v>24</v>
      </c>
      <c r="E72" s="13">
        <v>0</v>
      </c>
      <c r="F72" s="13">
        <v>0</v>
      </c>
      <c r="G72" s="2"/>
      <c r="H72" s="3"/>
      <c r="I72" s="2"/>
      <c r="J72" s="2"/>
      <c r="K72" s="4"/>
    </row>
    <row r="73" spans="1:11" x14ac:dyDescent="0.25">
      <c r="A73" s="1"/>
      <c r="B73" s="10" t="s">
        <v>72</v>
      </c>
      <c r="C73" s="11">
        <v>-0.4</v>
      </c>
      <c r="D73" s="12">
        <v>0.14000000000000001</v>
      </c>
      <c r="E73" s="13"/>
      <c r="F73" s="13"/>
      <c r="G73" s="2"/>
      <c r="H73" s="3"/>
      <c r="I73" s="2"/>
      <c r="J73" s="2"/>
      <c r="K73" s="4"/>
    </row>
    <row r="74" spans="1:11" x14ac:dyDescent="0.25">
      <c r="A74" s="1"/>
      <c r="B74" s="10" t="s">
        <v>73</v>
      </c>
      <c r="C74" s="11"/>
      <c r="D74" s="12"/>
      <c r="E74" s="13"/>
      <c r="F74" s="13"/>
      <c r="G74" s="2"/>
      <c r="H74" s="3"/>
      <c r="I74" s="2"/>
      <c r="J74" s="2"/>
      <c r="K74" s="4"/>
    </row>
    <row r="75" spans="1:11" x14ac:dyDescent="0.25">
      <c r="A75" s="1"/>
      <c r="B75" s="10" t="s">
        <v>74</v>
      </c>
      <c r="C75" s="11"/>
      <c r="D75" s="12"/>
      <c r="E75" s="13"/>
      <c r="F75" s="13"/>
      <c r="G75" s="2"/>
      <c r="H75" s="3"/>
      <c r="I75" s="2"/>
      <c r="J75" s="2"/>
      <c r="K75" s="4"/>
    </row>
    <row r="76" spans="1:11" x14ac:dyDescent="0.25">
      <c r="A76" s="1"/>
      <c r="B76" s="10" t="s">
        <v>75</v>
      </c>
      <c r="C76" s="11"/>
      <c r="D76" s="12">
        <v>-0.14000000000000001</v>
      </c>
      <c r="E76" s="13">
        <v>-1</v>
      </c>
      <c r="F76" s="13">
        <v>0</v>
      </c>
      <c r="G76" s="2"/>
      <c r="H76" s="3"/>
      <c r="I76" s="2"/>
      <c r="J76" s="2"/>
      <c r="K76" s="4"/>
    </row>
    <row r="77" spans="1:11" x14ac:dyDescent="0.25">
      <c r="A77" s="1"/>
      <c r="B77" s="10" t="s">
        <v>76</v>
      </c>
      <c r="C77" s="11">
        <v>-0.2</v>
      </c>
      <c r="D77" s="12">
        <v>-0.14000000000000001</v>
      </c>
      <c r="E77" s="13">
        <v>-1</v>
      </c>
      <c r="F77" s="13">
        <v>-1</v>
      </c>
      <c r="G77" s="2"/>
      <c r="H77" s="3"/>
      <c r="I77" s="2"/>
      <c r="J77" s="2"/>
      <c r="K77" s="4"/>
    </row>
    <row r="78" spans="1:11" x14ac:dyDescent="0.25">
      <c r="A78" s="1"/>
      <c r="B78" s="10" t="s">
        <v>77</v>
      </c>
      <c r="C78" s="11"/>
      <c r="D78" s="12"/>
      <c r="E78" s="13">
        <v>-1</v>
      </c>
      <c r="F78" s="13">
        <v>0</v>
      </c>
      <c r="G78" s="2"/>
      <c r="H78" s="3"/>
      <c r="I78" s="2"/>
      <c r="J78" s="2"/>
      <c r="K78" s="4"/>
    </row>
    <row r="79" spans="1:11" x14ac:dyDescent="0.25">
      <c r="A79" s="1"/>
      <c r="B79" s="10" t="s">
        <v>78</v>
      </c>
      <c r="C79" s="11"/>
      <c r="D79" s="12">
        <v>-0.14000000000000001</v>
      </c>
      <c r="E79" s="13">
        <v>-1</v>
      </c>
      <c r="F79" s="13">
        <v>-1</v>
      </c>
      <c r="G79" s="2"/>
      <c r="H79" s="3"/>
      <c r="I79" s="2"/>
      <c r="J79" s="2"/>
      <c r="K79" s="4"/>
    </row>
    <row r="80" spans="1:11" x14ac:dyDescent="0.25">
      <c r="A80" s="1"/>
      <c r="B80" s="10" t="s">
        <v>79</v>
      </c>
      <c r="C80" s="11"/>
      <c r="D80" s="12"/>
      <c r="E80" s="13">
        <v>-1</v>
      </c>
      <c r="F80" s="13">
        <v>0</v>
      </c>
      <c r="G80" s="2"/>
      <c r="H80" s="3"/>
      <c r="I80" s="2"/>
      <c r="J80" s="2"/>
      <c r="K80" s="4"/>
    </row>
    <row r="81" spans="1:11" x14ac:dyDescent="0.25">
      <c r="A81" s="1"/>
      <c r="B81" s="10" t="s">
        <v>80</v>
      </c>
      <c r="C81" s="11"/>
      <c r="D81" s="12"/>
      <c r="E81" s="13">
        <v>-1</v>
      </c>
      <c r="F81" s="13">
        <v>0</v>
      </c>
      <c r="G81" s="2"/>
      <c r="H81" s="3"/>
      <c r="I81" s="2"/>
      <c r="J81" s="2"/>
      <c r="K81" s="4"/>
    </row>
    <row r="82" spans="1:11" x14ac:dyDescent="0.25">
      <c r="A82" s="1"/>
      <c r="B82" s="10" t="s">
        <v>81</v>
      </c>
      <c r="C82" s="11"/>
      <c r="D82" s="12">
        <v>-0.14000000000000001</v>
      </c>
      <c r="E82" s="13">
        <v>-1</v>
      </c>
      <c r="F82" s="13">
        <v>0</v>
      </c>
      <c r="G82" s="2"/>
      <c r="H82" s="3"/>
      <c r="I82" s="2"/>
      <c r="J82" s="2"/>
      <c r="K82" s="4"/>
    </row>
  </sheetData>
  <mergeCells count="4">
    <mergeCell ref="H2:H6"/>
    <mergeCell ref="I2:I6"/>
    <mergeCell ref="J2:J6"/>
    <mergeCell ref="K2:K6"/>
  </mergeCells>
  <pageMargins left="0.75000000000000011" right="0.75000000000000011" top="1" bottom="1" header="0.5" footer="0.5"/>
  <pageSetup paperSize="9"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8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9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 t="s">
        <v>90</v>
      </c>
      <c r="C6" s="44" t="s">
        <v>97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>
        <v>6</v>
      </c>
      <c r="F7" s="50">
        <v>0.88</v>
      </c>
      <c r="G7" s="51">
        <v>6</v>
      </c>
      <c r="H7" s="51">
        <v>3</v>
      </c>
      <c r="I7" s="39"/>
      <c r="J7" s="97"/>
      <c r="K7" s="97"/>
    </row>
    <row r="8" spans="1:11" ht="18.75" customHeight="1" x14ac:dyDescent="0.25">
      <c r="A8" s="1"/>
      <c r="B8" s="19">
        <v>2</v>
      </c>
      <c r="C8" s="33" t="s">
        <v>122</v>
      </c>
      <c r="D8" s="52" t="s">
        <v>102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123</v>
      </c>
      <c r="J8" s="97"/>
      <c r="K8" s="97"/>
    </row>
    <row r="9" spans="1:11" ht="18.75" customHeight="1" x14ac:dyDescent="0.25">
      <c r="A9" s="1"/>
      <c r="B9" s="19" t="s">
        <v>90</v>
      </c>
      <c r="C9" s="33" t="s">
        <v>97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124</v>
      </c>
      <c r="J9" s="97"/>
      <c r="K9" s="97"/>
    </row>
    <row r="10" spans="1:11" ht="18.75" customHeight="1" x14ac:dyDescent="0.25">
      <c r="A10" s="1"/>
      <c r="B10" s="19" t="s">
        <v>90</v>
      </c>
      <c r="C10" s="33" t="s">
        <v>125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110</v>
      </c>
      <c r="J10" s="97"/>
      <c r="K10" s="97"/>
    </row>
    <row r="11" spans="1:11" ht="18.75" customHeight="1" x14ac:dyDescent="0.25">
      <c r="A11" s="1"/>
      <c r="B11" s="19" t="s">
        <v>90</v>
      </c>
      <c r="C11" s="33" t="s">
        <v>18</v>
      </c>
      <c r="D11" s="52" t="s">
        <v>114</v>
      </c>
      <c r="E11" s="54" t="s">
        <v>103</v>
      </c>
      <c r="F11" s="12" t="s">
        <v>111</v>
      </c>
      <c r="G11" s="13" t="s">
        <v>107</v>
      </c>
      <c r="H11" s="13" t="s">
        <v>107</v>
      </c>
      <c r="I11" s="39" t="s">
        <v>115</v>
      </c>
      <c r="J11" s="97"/>
      <c r="K11" s="97"/>
    </row>
    <row r="12" spans="1:11" ht="18.75" customHeight="1" x14ac:dyDescent="0.25">
      <c r="A12" s="1"/>
      <c r="B12" s="19" t="s">
        <v>90</v>
      </c>
      <c r="C12" s="33" t="s">
        <v>29</v>
      </c>
      <c r="D12" s="52" t="s">
        <v>114</v>
      </c>
      <c r="E12" s="54" t="s">
        <v>103</v>
      </c>
      <c r="F12" s="12" t="s">
        <v>24</v>
      </c>
      <c r="G12" s="13" t="s">
        <v>107</v>
      </c>
      <c r="H12" s="13" t="s">
        <v>30</v>
      </c>
      <c r="I12" s="39" t="s">
        <v>104</v>
      </c>
      <c r="J12" s="97"/>
      <c r="K12" s="97"/>
    </row>
    <row r="13" spans="1:11" ht="18.75" customHeight="1" x14ac:dyDescent="0.25">
      <c r="A13" s="1"/>
      <c r="B13" s="19" t="s">
        <v>90</v>
      </c>
      <c r="C13" s="33" t="s">
        <v>81</v>
      </c>
      <c r="D13" s="52" t="s">
        <v>114</v>
      </c>
      <c r="E13" s="54"/>
      <c r="F13" s="12" t="s">
        <v>111</v>
      </c>
      <c r="G13" s="13" t="s">
        <v>112</v>
      </c>
      <c r="H13" s="13" t="s">
        <v>107</v>
      </c>
      <c r="I13" s="39" t="s">
        <v>113</v>
      </c>
      <c r="J13" s="97"/>
      <c r="K13" s="97"/>
    </row>
    <row r="14" spans="1:11" ht="18.75" customHeight="1" x14ac:dyDescent="0.25">
      <c r="A14" s="1"/>
      <c r="B14" s="19" t="s">
        <v>92</v>
      </c>
      <c r="C14" s="33" t="s">
        <v>75</v>
      </c>
      <c r="D14" s="52" t="s">
        <v>114</v>
      </c>
      <c r="E14" s="54"/>
      <c r="F14" s="12" t="s">
        <v>111</v>
      </c>
      <c r="G14" s="13" t="s">
        <v>112</v>
      </c>
      <c r="H14" s="13" t="s">
        <v>107</v>
      </c>
      <c r="I14" s="39" t="s">
        <v>113</v>
      </c>
      <c r="J14" s="97"/>
      <c r="K14" s="97"/>
    </row>
    <row r="15" spans="1:11" ht="18.75" customHeight="1" x14ac:dyDescent="0.25">
      <c r="A15" s="1"/>
      <c r="B15" s="19" t="s">
        <v>93</v>
      </c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 t="s">
        <v>93</v>
      </c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 t="s">
        <v>93</v>
      </c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 t="s">
        <v>93</v>
      </c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 t="s">
        <v>93</v>
      </c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 t="s">
        <v>93</v>
      </c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 t="s">
        <v>93</v>
      </c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 t="s">
        <v>93</v>
      </c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 t="s">
        <v>93</v>
      </c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 t="s">
        <v>93</v>
      </c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 t="s">
        <v>93</v>
      </c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 t="s">
        <v>93</v>
      </c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 t="s">
        <v>93</v>
      </c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 t="s">
        <v>109</v>
      </c>
      <c r="F28" s="50" t="s">
        <v>109</v>
      </c>
      <c r="G28" s="51" t="s">
        <v>109</v>
      </c>
      <c r="H28" s="51" t="s">
        <v>109</v>
      </c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 t="s">
        <v>109</v>
      </c>
      <c r="F30" s="50" t="s">
        <v>109</v>
      </c>
      <c r="G30" s="51" t="s">
        <v>109</v>
      </c>
      <c r="H30" s="51" t="s">
        <v>109</v>
      </c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10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11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12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13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14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15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16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17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I32"/>
  <sheetViews>
    <sheetView zoomScale="120" zoomScaleNormal="120" workbookViewId="0">
      <selection activeCell="F5" sqref="F5"/>
    </sheetView>
  </sheetViews>
  <sheetFormatPr baseColWidth="10" defaultRowHeight="13.2" x14ac:dyDescent="0.25"/>
  <cols>
    <col min="1" max="1" width="3" customWidth="1"/>
    <col min="2" max="2" width="5.44140625" customWidth="1"/>
    <col min="3" max="3" width="11.5546875" customWidth="1"/>
    <col min="4" max="5" width="10.109375" customWidth="1"/>
    <col min="6" max="6" width="30.5546875" customWidth="1"/>
    <col min="7" max="7" width="13.33203125" customWidth="1"/>
    <col min="8" max="8" width="2.109375" customWidth="1"/>
    <col min="9" max="9" width="67.44140625" customWidth="1"/>
    <col min="10" max="256" width="11.21875" customWidth="1"/>
  </cols>
  <sheetData>
    <row r="1" spans="1:9" ht="16.5" customHeight="1" x14ac:dyDescent="0.25">
      <c r="A1" s="1"/>
      <c r="B1" s="21"/>
      <c r="C1" s="21"/>
      <c r="D1" s="22"/>
      <c r="E1" s="22"/>
      <c r="F1" s="21"/>
      <c r="G1" s="23"/>
    </row>
    <row r="2" spans="1:9" ht="18.75" customHeight="1" x14ac:dyDescent="0.25">
      <c r="A2" s="1"/>
      <c r="B2" s="24"/>
      <c r="C2" s="25"/>
      <c r="D2" s="26"/>
      <c r="E2" s="26"/>
      <c r="F2" s="27" t="s">
        <v>82</v>
      </c>
      <c r="G2" s="28">
        <v>1</v>
      </c>
      <c r="H2" s="1"/>
      <c r="I2" s="96" t="s">
        <v>83</v>
      </c>
    </row>
    <row r="3" spans="1:9" ht="18.75" customHeight="1" thickBot="1" x14ac:dyDescent="0.3">
      <c r="A3" s="1"/>
      <c r="B3" s="29" t="s">
        <v>84</v>
      </c>
      <c r="C3" s="30" t="s">
        <v>85</v>
      </c>
      <c r="D3" s="31" t="s">
        <v>86</v>
      </c>
      <c r="E3" s="31" t="s">
        <v>87</v>
      </c>
      <c r="F3" s="30" t="s">
        <v>88</v>
      </c>
      <c r="G3" s="1"/>
      <c r="H3" s="32"/>
      <c r="I3" s="96"/>
    </row>
    <row r="4" spans="1:9" ht="17.25" customHeight="1" x14ac:dyDescent="0.25">
      <c r="A4" s="1"/>
      <c r="B4" s="61" t="s">
        <v>126</v>
      </c>
      <c r="C4" s="67" t="str">
        <f>IFERROR(VLOOKUP(INDEX('1'!$C$8:$C$27,MATCH("sow ",'1'!$I$8:$I$27,0),1),data!$B$7:$K$23,7,0),"")</f>
        <v>barley</v>
      </c>
      <c r="D4" s="68" t="str">
        <f>IF($G$2="","",IF('1'!$H$2-$G$2&lt;-2,"",IF('1'!$H$2-$G$2&lt;1,"TODAY ",IF('1'!$H$2-$G$2&lt;2,"tomorrow ",'1'!$H$2-$G$2))))</f>
        <v xml:space="preserve">TODAY </v>
      </c>
      <c r="E4" s="68" t="str">
        <f>IF($G$2="","",IF('1'!$H$3="","",IF('1'!$H$3-$G$2&lt;1,"TODAY ",IF('1'!$H$3-$G$2&lt;2,"tomorrow ",'1'!$H$3-$G$2))))</f>
        <v/>
      </c>
      <c r="F4" s="69" t="str">
        <f>IF($G$2="","",IF('1'!$C$6=data!$B$3,"",'1'!$C$6))</f>
        <v>hot day (&gt;22°C)</v>
      </c>
      <c r="G4" s="70" t="str">
        <f>IF(F4="","",IF('1'!$B$6-$G$2&lt;0,"OVERDUE ",IF('1'!$B$6-$G$2&lt;1,"TODAY ",IF('1'!$B$6-$G$2&lt;2,"tomorrow ",'1'!$B$6-$G$2))))</f>
        <v xml:space="preserve">tomorrow </v>
      </c>
      <c r="H4" s="2"/>
      <c r="I4" s="97"/>
    </row>
    <row r="5" spans="1:9" ht="17.25" customHeight="1" x14ac:dyDescent="0.25">
      <c r="A5" s="1"/>
      <c r="B5" s="34">
        <v>2</v>
      </c>
      <c r="C5" s="71" t="str">
        <f>IFERROR(VLOOKUP(INDEX('2'!$C$8:$C$27,MATCH("sow ",'2'!$I$8:$I$27,0),1),data!$B$7:$K$23,7,FALSE),"")</f>
        <v>barley</v>
      </c>
      <c r="D5" s="72" t="str">
        <f>IF($G$2="","",IF('2'!$H$2-$G$2&lt;-2,"",IF('2'!$H$2-$G$2&lt;1,"TODAY ",IF('2'!$H$2-$G$2&lt;2,"tomorrow ",'2'!$H$2-$G$2))))</f>
        <v xml:space="preserve">TODAY </v>
      </c>
      <c r="E5" s="72" t="str">
        <f>IF($G$2="","",IF('2'!$H$3="","",IF('2'!$H$3-$G$2&lt;1,"TODAY ",IF('2'!$H$3-$G$2&lt;2,"tomorrow ",'2'!$H$3-$G$2))))</f>
        <v/>
      </c>
      <c r="F5" s="73" t="str">
        <f>IF($G$2="","",IF('2'!$C$6=data!$B$3,"",'2'!$C$6))</f>
        <v>select next work step</v>
      </c>
      <c r="G5" s="74" t="str">
        <f>IF(F5="","",IF('2'!$B$6-$G$2&lt;0,"OVERDUE ",IF('2'!$B$6-$G$2&lt;1,"TODAY ",IF('2'!$B$6-$G$2&lt;2,"tomorrow ",'2'!$B$6-$G$2))))</f>
        <v xml:space="preserve">TODAY </v>
      </c>
      <c r="H5" s="2"/>
      <c r="I5" s="97"/>
    </row>
    <row r="6" spans="1:9" ht="17.25" customHeight="1" x14ac:dyDescent="0.25">
      <c r="A6" s="1"/>
      <c r="B6" s="34">
        <v>3</v>
      </c>
      <c r="C6" s="71" t="s">
        <v>154</v>
      </c>
      <c r="D6" s="75" t="str">
        <f>IF($G$2="","",IF('3'!$H$2-$G$2&lt;-2,"",IF('3'!$H$2-$G$2&lt;1,"TODAY ",IF('3'!$H$2-$G$2&lt;2,"tomorrow ",'3'!$H$2-$G$2))))</f>
        <v xml:space="preserve">TODAY </v>
      </c>
      <c r="E6" s="72" t="str">
        <f>IF($G$2="","",IF('3'!$H$3="","",IF('3'!$H$3-$G$2&lt;1,"TODAY ",IF('3'!$H$3-$G$2&lt;2,"tomorrow ",'3'!$H$3-$G$2))))</f>
        <v/>
      </c>
      <c r="F6" s="76" t="str">
        <f>IF($G$2="","",IF('3'!$C$6=data!$B$3,"",'3'!$C$6))</f>
        <v>select next work step</v>
      </c>
      <c r="G6" s="77" t="str">
        <f>IF(F6="","",IF('3'!$B$6-$G$2&lt;0,"OVERDUE ",IF('3'!$B$6-$G$2&lt;1,"TODAY ",IF('3'!$B$6-$G$2&lt;2,"tomorrow ",'3'!$B$6-$G$2))))</f>
        <v xml:space="preserve">OVERDUE </v>
      </c>
      <c r="H6" s="2"/>
      <c r="I6" s="97"/>
    </row>
    <row r="7" spans="1:9" ht="17.25" customHeight="1" x14ac:dyDescent="0.25">
      <c r="A7" s="1"/>
      <c r="B7" s="34">
        <v>4</v>
      </c>
      <c r="C7" s="71" t="s">
        <v>154</v>
      </c>
      <c r="D7" s="75" t="str">
        <f>IF($G$2="","",IF('1'!$H$2-$G$2&lt;-2,"",IF('1'!$H$2-$G$2&lt;1,"TODAY ",IF('1'!$H$2-$G$2&lt;2,"tomorrow ",'1'!$H$2-$G$2))))</f>
        <v xml:space="preserve">TODAY </v>
      </c>
      <c r="E7" s="72" t="str">
        <f>IF($G$2="","",IF('1'!$H$3="","",IF('1'!$H$3-$G$2&lt;1,"TODAY ",IF('1'!$H$3-$G$2&lt;2,"tomorrow ",'1'!$H$3-$G$2))))</f>
        <v/>
      </c>
      <c r="F7" s="73" t="str">
        <f>IF($G$2="","",IF('1'!$C$6=data!$B$3,"",'1'!$C$6))</f>
        <v>hot day (&gt;22°C)</v>
      </c>
      <c r="G7" s="74" t="str">
        <f>IF(F7="","",IF('1'!$B$6-$G$2&lt;0,"OVERDUE ",IF('1'!$B$6-$G$2&lt;1,"TODAY ",IF('1'!$B$6-$G$2&lt;2,"tomorrow ",'1'!$B$6-$G$2))))</f>
        <v xml:space="preserve">tomorrow </v>
      </c>
      <c r="H7" s="2"/>
      <c r="I7" s="97"/>
    </row>
    <row r="8" spans="1:9" ht="17.25" customHeight="1" x14ac:dyDescent="0.25">
      <c r="A8" s="1"/>
      <c r="B8" s="34">
        <v>5</v>
      </c>
      <c r="C8" s="71" t="s">
        <v>154</v>
      </c>
      <c r="D8" s="75" t="str">
        <f>IF($G$2="","",IF('1'!$H$2-$G$2&lt;-2,"",IF('1'!$H$2-$G$2&lt;1,"TODAY ",IF('1'!$H$2-$G$2&lt;2,"tomorrow ",'1'!$H$2-$G$2))))</f>
        <v xml:space="preserve">TODAY </v>
      </c>
      <c r="E8" s="72" t="str">
        <f>IF($G$2="","",IF('1'!$H$3="","",IF('1'!$H$3-$G$2&lt;1,"TODAY ",IF('1'!$H$3-$G$2&lt;2,"tomorrow ",'1'!$H$3-$G$2))))</f>
        <v/>
      </c>
      <c r="F8" s="76" t="str">
        <f>IF($G$2="","",IF('1'!$C$6=data!$B$3,"",'1'!$C$6))</f>
        <v>hot day (&gt;22°C)</v>
      </c>
      <c r="G8" s="77" t="str">
        <f>IF(F8="","",IF('1'!$B$6-$G$2&lt;0,"OVERDUE ",IF('1'!$B$6-$G$2&lt;1,"TODAY ",IF('1'!$B$6-$G$2&lt;2,"tomorrow ",'1'!$B$6-$G$2))))</f>
        <v xml:space="preserve">tomorrow </v>
      </c>
      <c r="H8" s="2"/>
      <c r="I8" s="97"/>
    </row>
    <row r="9" spans="1:9" ht="17.25" customHeight="1" x14ac:dyDescent="0.25">
      <c r="A9" s="1"/>
      <c r="B9" s="34">
        <v>6</v>
      </c>
      <c r="C9" s="71" t="s">
        <v>154</v>
      </c>
      <c r="D9" s="75" t="str">
        <f>IF($G$2="","",IF('1'!$H$2-$G$2&lt;-2,"",IF('1'!$H$2-$G$2&lt;1,"TODAY ",IF('1'!$H$2-$G$2&lt;2,"tomorrow ",'1'!$H$2-$G$2))))</f>
        <v xml:space="preserve">TODAY </v>
      </c>
      <c r="E9" s="72" t="str">
        <f>IF($G$2="","",IF('1'!$H$3="","",IF('1'!$H$3-$G$2&lt;1,"TODAY ",IF('1'!$H$3-$G$2&lt;2,"tomorrow ",'1'!$H$3-$G$2))))</f>
        <v/>
      </c>
      <c r="F9" s="76" t="str">
        <f>IF($G$2="","",IF('1'!$C$6=data!$B$3,"",'1'!$C$6))</f>
        <v>hot day (&gt;22°C)</v>
      </c>
      <c r="G9" s="77" t="str">
        <f>IF(F9="","",IF('1'!$B$6-$G$2&lt;0,"OVERDUE ",IF('1'!$B$6-$G$2&lt;1,"TODAY ",IF('1'!$B$6-$G$2&lt;2,"tomorrow ",'1'!$B$6-$G$2))))</f>
        <v xml:space="preserve">tomorrow </v>
      </c>
      <c r="H9" s="2"/>
      <c r="I9" s="97"/>
    </row>
    <row r="10" spans="1:9" ht="17.25" customHeight="1" x14ac:dyDescent="0.25">
      <c r="A10" s="1"/>
      <c r="B10" s="34">
        <v>7</v>
      </c>
      <c r="C10" s="71" t="s">
        <v>154</v>
      </c>
      <c r="D10" s="78" t="str">
        <f>IF($G$2="","",IF('1'!$H$2-$G$2&lt;-2,"",IF('1'!$H$2-$G$2&lt;1,"TODAY ",IF('1'!$H$2-$G$2&lt;2,"tomorrow ",'1'!$H$2-$G$2))))</f>
        <v xml:space="preserve">TODAY </v>
      </c>
      <c r="E10" s="72" t="str">
        <f>IF($G$2="","",IF('1'!$H$3="","",IF('1'!$H$3-$G$2&lt;1,"TODAY ",IF('1'!$H$3-$G$2&lt;2,"tomorrow ",'1'!$H$3-$G$2))))</f>
        <v/>
      </c>
      <c r="F10" s="73" t="str">
        <f>IF($G$2="","",IF('1'!$C$6=data!$B$3,"",'1'!$C$6))</f>
        <v>hot day (&gt;22°C)</v>
      </c>
      <c r="G10" s="79" t="str">
        <f>IF(F10="","",IF('1'!$B$6-$G$2&lt;0,"OVERDUE ",IF('1'!$B$6-$G$2&lt;1,"TODAY ",IF('1'!$B$6-$G$2&lt;2,"tomorrow ",'1'!$B$6-$G$2))))</f>
        <v xml:space="preserve">tomorrow </v>
      </c>
      <c r="H10" s="2"/>
      <c r="I10" s="97"/>
    </row>
    <row r="11" spans="1:9" ht="17.25" customHeight="1" x14ac:dyDescent="0.25">
      <c r="A11" s="1"/>
      <c r="B11" s="34">
        <v>8</v>
      </c>
      <c r="C11" s="71" t="s">
        <v>154</v>
      </c>
      <c r="D11" s="75" t="str">
        <f>IF($G$2="","",IF('1'!$H$2-$G$2&lt;-2,"",IF('1'!$H$2-$G$2&lt;1,"TODAY ",IF('1'!$H$2-$G$2&lt;2,"tomorrow ",'1'!$H$2-$G$2))))</f>
        <v xml:space="preserve">TODAY </v>
      </c>
      <c r="E11" s="72" t="str">
        <f>IF($G$2="","",IF('1'!$H$3="","",IF('1'!$H$3-$G$2&lt;1,"TODAY ",IF('1'!$H$3-$G$2&lt;2,"tomorrow ",'1'!$H$3-$G$2))))</f>
        <v/>
      </c>
      <c r="F11" s="76" t="str">
        <f>IF($G$2="","",IF('1'!$C$6=data!$B$3,"",'1'!$C$6))</f>
        <v>hot day (&gt;22°C)</v>
      </c>
      <c r="G11" s="77" t="str">
        <f>IF(F11="","",IF('1'!$B$6-$G$2&lt;0,"OVERDUE ",IF('1'!$B$6-$G$2&lt;1,"TODAY ",IF('1'!$B$6-$G$2&lt;2,"tomorrow ",'1'!$B$6-$G$2))))</f>
        <v xml:space="preserve">tomorrow </v>
      </c>
      <c r="H11" s="2"/>
      <c r="I11" s="97"/>
    </row>
    <row r="12" spans="1:9" ht="17.25" customHeight="1" x14ac:dyDescent="0.25">
      <c r="A12" s="1"/>
      <c r="B12" s="34">
        <v>9</v>
      </c>
      <c r="C12" s="71" t="s">
        <v>154</v>
      </c>
      <c r="D12" s="72" t="str">
        <f>IF($G$2="","",IF('1'!$H$2-$G$2&lt;-2,"",IF('1'!$H$2-$G$2&lt;1,"TODAY ",IF('1'!$H$2-$G$2&lt;2,"tomorrow ",'1'!$H$2-$G$2))))</f>
        <v xml:space="preserve">TODAY </v>
      </c>
      <c r="E12" s="72" t="str">
        <f>IF($G$2="","",IF('1'!$H$3="","",IF('1'!$H$3-$G$2&lt;1,"TODAY ",IF('1'!$H$3-$G$2&lt;2,"tomorrow ",'1'!$H$3-$G$2))))</f>
        <v/>
      </c>
      <c r="F12" s="73" t="str">
        <f>IF($G$2="","",IF('1'!$C$6=data!$B$3,"",'1'!$C$6))</f>
        <v>hot day (&gt;22°C)</v>
      </c>
      <c r="G12" s="80" t="str">
        <f>IF(F12="","",IF('1'!$B$6-$G$2&lt;0,"OVERDUE ",IF('1'!$B$6-$G$2&lt;1,"TODAY ",IF('1'!$B$6-$G$2&lt;2,"tomorrow ",'1'!$B$6-$G$2))))</f>
        <v xml:space="preserve">tomorrow </v>
      </c>
      <c r="H12" s="2"/>
      <c r="I12" s="97"/>
    </row>
    <row r="13" spans="1:9" ht="17.25" customHeight="1" x14ac:dyDescent="0.25">
      <c r="A13" s="1"/>
      <c r="B13" s="34">
        <v>10</v>
      </c>
      <c r="C13" s="71" t="s">
        <v>154</v>
      </c>
      <c r="D13" s="75" t="str">
        <f>IF($G$2="","",IF('1'!$H$2-$G$2&lt;-2,"",IF('1'!$H$2-$G$2&lt;1,"TODAY ",IF('1'!$H$2-$G$2&lt;2,"tomorrow ",'1'!$H$2-$G$2))))</f>
        <v xml:space="preserve">TODAY </v>
      </c>
      <c r="E13" s="72" t="str">
        <f>IF($G$2="","",IF('1'!$H$3="","",IF('1'!$H$3-$G$2&lt;1,"TODAY ",IF('1'!$H$3-$G$2&lt;2,"tomorrow ",'1'!$H$3-$G$2))))</f>
        <v/>
      </c>
      <c r="F13" s="76" t="str">
        <f>IF($G$2="","",IF('1'!$C$6=data!$B$3,"",'1'!$C$6))</f>
        <v>hot day (&gt;22°C)</v>
      </c>
      <c r="G13" s="77" t="str">
        <f>IF(F13="","",IF('1'!$B$6-$G$2&lt;0,"OVERDUE ",IF('1'!$B$6-$G$2&lt;1,"TODAY ",IF('1'!$B$6-$G$2&lt;2,"tomorrow ",'1'!$B$6-$G$2))))</f>
        <v xml:space="preserve">tomorrow </v>
      </c>
      <c r="H13" s="2"/>
      <c r="I13" s="97"/>
    </row>
    <row r="14" spans="1:9" ht="17.25" customHeight="1" x14ac:dyDescent="0.25">
      <c r="A14" s="1"/>
      <c r="B14" s="34">
        <v>11</v>
      </c>
      <c r="C14" s="71" t="s">
        <v>154</v>
      </c>
      <c r="D14" s="75" t="str">
        <f>IF($G$2="","",IF('1'!$H$2-$G$2&lt;-2,"",IF('1'!$H$2-$G$2&lt;1,"TODAY ",IF('1'!$H$2-$G$2&lt;2,"tomorrow ",'1'!$H$2-$G$2))))</f>
        <v xml:space="preserve">TODAY </v>
      </c>
      <c r="E14" s="72" t="str">
        <f>IF($G$2="","",IF('1'!$H$3="","",IF('1'!$H$3-$G$2&lt;1,"TODAY ",IF('1'!$H$3-$G$2&lt;2,"tomorrow ",'1'!$H$3-$G$2))))</f>
        <v/>
      </c>
      <c r="F14" s="76" t="str">
        <f>IF($G$2="","",IF('1'!$C$6=data!$B$3,"",'1'!$C$6))</f>
        <v>hot day (&gt;22°C)</v>
      </c>
      <c r="G14" s="77" t="str">
        <f>IF(F14="","",IF('1'!$B$6-$G$2&lt;0,"OVERDUE ",IF('1'!$B$6-$G$2&lt;1,"TODAY ",IF('1'!$B$6-$G$2&lt;2,"tomorrow ",'1'!$B$6-$G$2))))</f>
        <v xml:space="preserve">tomorrow </v>
      </c>
      <c r="H14" s="2"/>
      <c r="I14" s="97"/>
    </row>
    <row r="15" spans="1:9" ht="17.25" customHeight="1" x14ac:dyDescent="0.25">
      <c r="A15" s="1"/>
      <c r="B15" s="34">
        <v>12</v>
      </c>
      <c r="C15" s="71" t="s">
        <v>154</v>
      </c>
      <c r="D15" s="75" t="str">
        <f>IF($G$2="","",IF('1'!$H$2-$G$2&lt;-2,"",IF('1'!$H$2-$G$2&lt;1,"TODAY ",IF('1'!$H$2-$G$2&lt;2,"tomorrow ",'1'!$H$2-$G$2))))</f>
        <v xml:space="preserve">TODAY </v>
      </c>
      <c r="E15" s="72" t="str">
        <f>IF($G$2="","",IF('1'!$H$3="","",IF('1'!$H$3-$G$2&lt;1,"TODAY ",IF('1'!$H$3-$G$2&lt;2,"tomorrow ",'1'!$H$3-$G$2))))</f>
        <v/>
      </c>
      <c r="F15" s="76" t="str">
        <f>IF($G$2="","",IF('1'!$C$6=data!$B$3,"",'1'!$C$6))</f>
        <v>hot day (&gt;22°C)</v>
      </c>
      <c r="G15" s="77" t="str">
        <f>IF(F15="","",IF('1'!$B$6-$G$2&lt;0,"OVERDUE ",IF('1'!$B$6-$G$2&lt;1,"TODAY ",IF('1'!$B$6-$G$2&lt;2,"tomorrow ",'1'!$B$6-$G$2))))</f>
        <v xml:space="preserve">tomorrow </v>
      </c>
      <c r="H15" s="2"/>
      <c r="I15" s="97"/>
    </row>
    <row r="16" spans="1:9" ht="17.25" customHeight="1" x14ac:dyDescent="0.25">
      <c r="A16" s="1"/>
      <c r="B16" s="34">
        <v>13</v>
      </c>
      <c r="C16" s="71" t="s">
        <v>154</v>
      </c>
      <c r="D16" s="75" t="str">
        <f>IF($G$2="","",IF('1'!$H$2-$G$2&lt;-2,"",IF('1'!$H$2-$G$2&lt;1,"TODAY ",IF('1'!$H$2-$G$2&lt;2,"tomorrow ",'1'!$H$2-$G$2))))</f>
        <v xml:space="preserve">TODAY </v>
      </c>
      <c r="E16" s="72" t="str">
        <f>IF($G$2="","",IF('1'!$H$3="","",IF('1'!$H$3-$G$2&lt;1,"TODAY ",IF('1'!$H$3-$G$2&lt;2,"tomorrow ",'1'!$H$3-$G$2))))</f>
        <v/>
      </c>
      <c r="F16" s="76" t="str">
        <f>IF($G$2="","",IF('1'!$C$6=data!$B$3,"",'1'!$C$6))</f>
        <v>hot day (&gt;22°C)</v>
      </c>
      <c r="G16" s="77" t="str">
        <f>IF(F16="","",IF('1'!$B$6-$G$2&lt;0,"OVERDUE ",IF('1'!$B$6-$G$2&lt;1,"TODAY ",IF('1'!$B$6-$G$2&lt;2,"tomorrow ",'1'!$B$6-$G$2))))</f>
        <v xml:space="preserve">tomorrow </v>
      </c>
      <c r="H16" s="2"/>
      <c r="I16" s="97"/>
    </row>
    <row r="17" spans="1:9" ht="17.25" customHeight="1" x14ac:dyDescent="0.25">
      <c r="A17" s="1"/>
      <c r="B17" s="34">
        <v>14</v>
      </c>
      <c r="C17" s="71" t="s">
        <v>154</v>
      </c>
      <c r="D17" s="75" t="str">
        <f>IF($G$2="","",IF('1'!$H$2-$G$2&lt;-2,"",IF('1'!$H$2-$G$2&lt;1,"TODAY ",IF('1'!$H$2-$G$2&lt;2,"tomorrow ",'1'!$H$2-$G$2))))</f>
        <v xml:space="preserve">TODAY </v>
      </c>
      <c r="E17" s="72" t="str">
        <f>IF($G$2="","",IF('1'!$H$3="","",IF('1'!$H$3-$G$2&lt;1,"TODAY ",IF('1'!$H$3-$G$2&lt;2,"tomorrow ",'1'!$H$3-$G$2))))</f>
        <v/>
      </c>
      <c r="F17" s="76" t="str">
        <f>IF($G$2="","",IF('1'!$C$6=data!$B$3,"",'1'!$C$6))</f>
        <v>hot day (&gt;22°C)</v>
      </c>
      <c r="G17" s="77" t="str">
        <f>IF(F17="","",IF('1'!$B$6-$G$2&lt;0,"OVERDUE ",IF('1'!$B$6-$G$2&lt;1,"TODAY ",IF('1'!$B$6-$G$2&lt;2,"tomorrow ",'1'!$B$6-$G$2))))</f>
        <v xml:space="preserve">tomorrow </v>
      </c>
      <c r="H17" s="2"/>
      <c r="I17" s="97"/>
    </row>
    <row r="18" spans="1:9" ht="17.25" customHeight="1" x14ac:dyDescent="0.25">
      <c r="A18" s="1"/>
      <c r="B18" s="34">
        <v>15</v>
      </c>
      <c r="C18" s="71" t="s">
        <v>154</v>
      </c>
      <c r="D18" s="75" t="str">
        <f>IF($G$2="","",IF('1'!$H$2-$G$2&lt;-2,"",IF('1'!$H$2-$G$2&lt;1,"TODAY ",IF('1'!$H$2-$G$2&lt;2,"tomorrow ",'1'!$H$2-$G$2))))</f>
        <v xml:space="preserve">TODAY </v>
      </c>
      <c r="E18" s="72" t="str">
        <f>IF($G$2="","",IF('1'!$H$3="","",IF('1'!$H$3-$G$2&lt;1,"TODAY ",IF('1'!$H$3-$G$2&lt;2,"tomorrow ",'1'!$H$3-$G$2))))</f>
        <v/>
      </c>
      <c r="F18" s="76" t="str">
        <f>IF($G$2="","",IF('1'!$C$6=data!$B$3,"",'1'!$C$6))</f>
        <v>hot day (&gt;22°C)</v>
      </c>
      <c r="G18" s="77" t="str">
        <f>IF(F18="","",IF('1'!$B$6-$G$2&lt;0,"OVERDUE ",IF('1'!$B$6-$G$2&lt;1,"TODAY ",IF('1'!$B$6-$G$2&lt;2,"tomorrow ",'1'!$B$6-$G$2))))</f>
        <v xml:space="preserve">tomorrow </v>
      </c>
      <c r="H18" s="2"/>
      <c r="I18" s="97"/>
    </row>
    <row r="19" spans="1:9" ht="17.25" customHeight="1" x14ac:dyDescent="0.25">
      <c r="A19" s="1"/>
      <c r="B19" s="34">
        <v>16</v>
      </c>
      <c r="C19" s="71" t="s">
        <v>154</v>
      </c>
      <c r="D19" s="75" t="str">
        <f>IF($G$2="","",IF('1'!$H$2-$G$2&lt;-2,"",IF('1'!$H$2-$G$2&lt;1,"TODAY ",IF('1'!$H$2-$G$2&lt;2,"tomorrow ",'1'!$H$2-$G$2))))</f>
        <v xml:space="preserve">TODAY </v>
      </c>
      <c r="E19" s="72" t="str">
        <f>IF($G$2="","",IF('1'!$H$3="","",IF('1'!$H$3-$G$2&lt;1,"TODAY ",IF('1'!$H$3-$G$2&lt;2,"tomorrow ",'1'!$H$3-$G$2))))</f>
        <v/>
      </c>
      <c r="F19" s="76" t="str">
        <f>IF($G$2="","",IF('1'!$C$6=data!$B$3,"",'1'!$C$6))</f>
        <v>hot day (&gt;22°C)</v>
      </c>
      <c r="G19" s="77" t="str">
        <f>IF(F19="","",IF('1'!$B$6-$G$2&lt;0,"OVERDUE ",IF('1'!$B$6-$G$2&lt;1,"TODAY ",IF('1'!$B$6-$G$2&lt;2,"tomorrow ",'1'!$B$6-$G$2))))</f>
        <v xml:space="preserve">tomorrow </v>
      </c>
      <c r="H19" s="2"/>
      <c r="I19" s="97"/>
    </row>
    <row r="20" spans="1:9" ht="17.25" customHeight="1" x14ac:dyDescent="0.25">
      <c r="A20" s="1"/>
      <c r="B20" s="34">
        <v>17</v>
      </c>
      <c r="C20" s="71" t="s">
        <v>154</v>
      </c>
      <c r="D20" s="75" t="str">
        <f>IF($G$2="","",IF('1'!$H$2-$G$2&lt;-2,"",IF('1'!$H$2-$G$2&lt;1,"TODAY ",IF('1'!$H$2-$G$2&lt;2,"tomorrow ",'1'!$H$2-$G$2))))</f>
        <v xml:space="preserve">TODAY </v>
      </c>
      <c r="E20" s="72" t="str">
        <f>IF($G$2="","",IF('1'!$H$3="","",IF('1'!$H$3-$G$2&lt;1,"TODAY ",IF('1'!$H$3-$G$2&lt;2,"tomorrow ",'1'!$H$3-$G$2))))</f>
        <v/>
      </c>
      <c r="F20" s="76" t="str">
        <f>IF($G$2="","",IF('1'!$C$6=data!$B$3,"",'1'!$C$6))</f>
        <v>hot day (&gt;22°C)</v>
      </c>
      <c r="G20" s="77" t="str">
        <f>IF(F20="","",IF('1'!$B$6-$G$2&lt;0,"OVERDUE ",IF('1'!$B$6-$G$2&lt;1,"TODAY ",IF('1'!$B$6-$G$2&lt;2,"tomorrow ",'1'!$B$6-$G$2))))</f>
        <v xml:space="preserve">tomorrow </v>
      </c>
      <c r="H20" s="2"/>
      <c r="I20" s="97"/>
    </row>
    <row r="21" spans="1:9" ht="17.25" customHeight="1" x14ac:dyDescent="0.25">
      <c r="A21" s="1"/>
      <c r="B21" s="34">
        <v>18</v>
      </c>
      <c r="C21" s="71" t="s">
        <v>154</v>
      </c>
      <c r="D21" s="75" t="str">
        <f>IF($G$2="","",IF('1'!$H$2-$G$2&lt;-2,"",IF('1'!$H$2-$G$2&lt;1,"TODAY ",IF('1'!$H$2-$G$2&lt;2,"tomorrow ",'1'!$H$2-$G$2))))</f>
        <v xml:space="preserve">TODAY </v>
      </c>
      <c r="E21" s="72" t="str">
        <f>IF($G$2="","",IF('1'!$H$3="","",IF('1'!$H$3-$G$2&lt;1,"TODAY ",IF('1'!$H$3-$G$2&lt;2,"tomorrow ",'1'!$H$3-$G$2))))</f>
        <v/>
      </c>
      <c r="F21" s="76" t="str">
        <f>IF($G$2="","",IF('1'!$C$6=data!$B$3,"",'1'!$C$6))</f>
        <v>hot day (&gt;22°C)</v>
      </c>
      <c r="G21" s="77" t="str">
        <f>IF(F21="","",IF('1'!$B$6-$G$2&lt;0,"OVERDUE ",IF('1'!$B$6-$G$2&lt;1,"TODAY ",IF('1'!$B$6-$G$2&lt;2,"tomorrow ",'1'!$B$6-$G$2))))</f>
        <v xml:space="preserve">tomorrow </v>
      </c>
      <c r="H21" s="2"/>
      <c r="I21" s="97"/>
    </row>
    <row r="22" spans="1:9" ht="17.25" customHeight="1" x14ac:dyDescent="0.25">
      <c r="A22" s="1"/>
      <c r="B22" s="34">
        <v>19</v>
      </c>
      <c r="C22" s="71" t="s">
        <v>154</v>
      </c>
      <c r="D22" s="75" t="str">
        <f>IF($G$2="","",IF('1'!$H$2-$G$2&lt;-2,"",IF('1'!$H$2-$G$2&lt;1,"TODAY ",IF('1'!$H$2-$G$2&lt;2,"tomorrow ",'1'!$H$2-$G$2))))</f>
        <v xml:space="preserve">TODAY </v>
      </c>
      <c r="E22" s="72" t="str">
        <f>IF($G$2="","",IF('1'!$H$3="","",IF('1'!$H$3-$G$2&lt;1,"TODAY ",IF('1'!$H$3-$G$2&lt;2,"tomorrow ",'1'!$H$3-$G$2))))</f>
        <v/>
      </c>
      <c r="F22" s="76" t="str">
        <f>IF($G$2="","",IF('1'!$C$6=data!$B$3,"",'1'!$C$6))</f>
        <v>hot day (&gt;22°C)</v>
      </c>
      <c r="G22" s="77" t="str">
        <f>IF(F22="","",IF('1'!$B$6-$G$2&lt;0,"OVERDUE ",IF('1'!$B$6-$G$2&lt;1,"TODAY ",IF('1'!$B$6-$G$2&lt;2,"tomorrow ",'1'!$B$6-$G$2))))</f>
        <v xml:space="preserve">tomorrow </v>
      </c>
      <c r="H22" s="2"/>
      <c r="I22" s="97"/>
    </row>
    <row r="23" spans="1:9" ht="17.25" customHeight="1" x14ac:dyDescent="0.25">
      <c r="A23" s="1"/>
      <c r="B23" s="34">
        <v>20</v>
      </c>
      <c r="C23" s="71" t="s">
        <v>154</v>
      </c>
      <c r="D23" s="75" t="str">
        <f>IF($G$2="","",IF('1'!$H$2-$G$2&lt;-2,"",IF('1'!$H$2-$G$2&lt;1,"TODAY ",IF('1'!$H$2-$G$2&lt;2,"tomorrow ",'1'!$H$2-$G$2))))</f>
        <v xml:space="preserve">TODAY </v>
      </c>
      <c r="E23" s="72" t="str">
        <f>IF($G$2="","",IF('1'!$H$3="","",IF('1'!$H$3-$G$2&lt;1,"TODAY ",IF('1'!$H$3-$G$2&lt;2,"tomorrow ",'1'!$H$3-$G$2))))</f>
        <v/>
      </c>
      <c r="F23" s="76" t="str">
        <f>IF($G$2="","",IF('1'!$C$6=data!$B$3,"",'1'!$C$6))</f>
        <v>hot day (&gt;22°C)</v>
      </c>
      <c r="G23" s="77" t="str">
        <f>IF(F23="","",IF('1'!$B$6-$G$2&lt;0,"OVERDUE ",IF('1'!$B$6-$G$2&lt;1,"TODAY ",IF('1'!$B$6-$G$2&lt;2,"tomorrow ",'1'!$B$6-$G$2))))</f>
        <v xml:space="preserve">tomorrow </v>
      </c>
      <c r="H23" s="2"/>
      <c r="I23" s="97"/>
    </row>
    <row r="24" spans="1:9" ht="17.25" customHeight="1" x14ac:dyDescent="0.25">
      <c r="A24" s="1"/>
      <c r="B24" s="34">
        <v>21</v>
      </c>
      <c r="C24" s="71" t="s">
        <v>154</v>
      </c>
      <c r="D24" s="75" t="str">
        <f>IF($G$2="","",IF('1'!$H$2-$G$2&lt;-2,"",IF('1'!$H$2-$G$2&lt;1,"TODAY ",IF('1'!$H$2-$G$2&lt;2,"tomorrow ",'1'!$H$2-$G$2))))</f>
        <v xml:space="preserve">TODAY </v>
      </c>
      <c r="E24" s="72" t="str">
        <f>IF($G$2="","",IF('1'!$H$3="","",IF('1'!$H$3-$G$2&lt;1,"TODAY ",IF('1'!$H$3-$G$2&lt;2,"tomorrow ",'1'!$H$3-$G$2))))</f>
        <v/>
      </c>
      <c r="F24" s="76" t="str">
        <f>IF($G$2="","",IF('1'!$C$6=data!$B$3,"",'1'!$C$6))</f>
        <v>hot day (&gt;22°C)</v>
      </c>
      <c r="G24" s="77" t="str">
        <f>IF(F24="","",IF('1'!$B$6-$G$2&lt;0,"OVERDUE ",IF('1'!$B$6-$G$2&lt;1,"TODAY ",IF('1'!$B$6-$G$2&lt;2,"tomorrow ",'1'!$B$6-$G$2))))</f>
        <v xml:space="preserve">tomorrow </v>
      </c>
      <c r="H24" s="2"/>
      <c r="I24" s="97"/>
    </row>
    <row r="25" spans="1:9" ht="17.25" customHeight="1" x14ac:dyDescent="0.25">
      <c r="A25" s="1"/>
      <c r="B25" s="34">
        <v>22</v>
      </c>
      <c r="C25" s="71" t="e">
        <v>#NAME?</v>
      </c>
      <c r="D25" s="75" t="str">
        <f>IF($G$2="","",IF('1'!$H$2-$G$2&lt;-2,"",IF('1'!$H$2-$G$2&lt;1,"TODAY ",IF('1'!$H$2-$G$2&lt;2,"tomorrow ",'1'!$H$2-$G$2))))</f>
        <v xml:space="preserve">TODAY </v>
      </c>
      <c r="E25" s="72" t="str">
        <f>IF($G$2="","",IF('1'!$H$3="","",IF('1'!$H$3-$G$2&lt;1,"TODAY ",IF('1'!$H$3-$G$2&lt;2,"tomorrow ",'1'!$H$3-$G$2))))</f>
        <v/>
      </c>
      <c r="F25" s="76" t="str">
        <f>IF($G$2="","",IF('1'!$C$6=data!$B$3,"",'1'!$C$6))</f>
        <v>hot day (&gt;22°C)</v>
      </c>
      <c r="G25" s="77" t="str">
        <f>IF(F25="","",IF('1'!$B$6-$G$2&lt;0,"OVERDUE ",IF('1'!$B$6-$G$2&lt;1,"TODAY ",IF('1'!$B$6-$G$2&lt;2,"tomorrow ",'1'!$B$6-$G$2))))</f>
        <v xml:space="preserve">tomorrow </v>
      </c>
      <c r="H25" s="2"/>
      <c r="I25" s="97"/>
    </row>
    <row r="26" spans="1:9" ht="17.25" customHeight="1" x14ac:dyDescent="0.25">
      <c r="A26" s="1"/>
      <c r="B26" s="34">
        <v>23</v>
      </c>
      <c r="C26" s="71" t="e">
        <v>#NAME?</v>
      </c>
      <c r="D26" s="75" t="str">
        <f>IF($G$2="","",IF('1'!$H$2-$G$2&lt;-2,"",IF('1'!$H$2-$G$2&lt;1,"TODAY ",IF('1'!$H$2-$G$2&lt;2,"tomorrow ",'1'!$H$2-$G$2))))</f>
        <v xml:space="preserve">TODAY </v>
      </c>
      <c r="E26" s="72" t="str">
        <f>IF($G$2="","",IF('1'!$H$3="","",IF('1'!$H$3-$G$2&lt;1,"TODAY ",IF('1'!$H$3-$G$2&lt;2,"tomorrow ",'1'!$H$3-$G$2))))</f>
        <v/>
      </c>
      <c r="F26" s="76" t="str">
        <f>IF($G$2="","",IF('1'!$C$6=data!$B$3,"",'1'!$C$6))</f>
        <v>hot day (&gt;22°C)</v>
      </c>
      <c r="G26" s="77" t="str">
        <f>IF(F26="","",IF('1'!$B$6-$G$2&lt;0,"OVERDUE ",IF('1'!$B$6-$G$2&lt;1,"TODAY ",IF('1'!$B$6-$G$2&lt;2,"tomorrow ",'1'!$B$6-$G$2))))</f>
        <v xml:space="preserve">tomorrow </v>
      </c>
      <c r="H26" s="2"/>
      <c r="I26" s="97"/>
    </row>
    <row r="27" spans="1:9" ht="17.25" customHeight="1" x14ac:dyDescent="0.25">
      <c r="A27" s="1"/>
      <c r="B27" s="34">
        <v>24</v>
      </c>
      <c r="C27" s="71" t="e">
        <v>#NAME?</v>
      </c>
      <c r="D27" s="75" t="str">
        <f>IF($G$2="","",IF('1'!$H$2-$G$2&lt;-2,"",IF('1'!$H$2-$G$2&lt;1,"TODAY ",IF('1'!$H$2-$G$2&lt;2,"tomorrow ",'1'!$H$2-$G$2))))</f>
        <v xml:space="preserve">TODAY </v>
      </c>
      <c r="E27" s="72" t="str">
        <f>IF($G$2="","",IF('1'!$H$3="","",IF('1'!$H$3-$G$2&lt;1,"TODAY ",IF('1'!$H$3-$G$2&lt;2,"tomorrow ",'1'!$H$3-$G$2))))</f>
        <v/>
      </c>
      <c r="F27" s="76" t="str">
        <f>IF($G$2="","",IF('1'!$C$6=data!$B$3,"",'1'!$C$6))</f>
        <v>hot day (&gt;22°C)</v>
      </c>
      <c r="G27" s="77" t="str">
        <f>IF(F27="","",IF('1'!$B$6-$G$2&lt;0,"OVERDUE ",IF('1'!$B$6-$G$2&lt;1,"TODAY ",IF('1'!$B$6-$G$2&lt;2,"tomorrow ",'1'!$B$6-$G$2))))</f>
        <v xml:space="preserve">tomorrow </v>
      </c>
      <c r="H27" s="2"/>
      <c r="I27" s="97"/>
    </row>
    <row r="28" spans="1:9" ht="17.25" customHeight="1" x14ac:dyDescent="0.25">
      <c r="A28" s="1"/>
      <c r="B28" s="34">
        <v>25</v>
      </c>
      <c r="C28" s="71" t="e">
        <v>#NAME?</v>
      </c>
      <c r="D28" s="75" t="str">
        <f>IF($G$2="","",IF('1'!$H$2-$G$2&lt;-2,"",IF('1'!$H$2-$G$2&lt;1,"TODAY ",IF('1'!$H$2-$G$2&lt;2,"tomorrow ",'1'!$H$2-$G$2))))</f>
        <v xml:space="preserve">TODAY </v>
      </c>
      <c r="E28" s="72" t="str">
        <f>IF($G$2="","",IF('1'!$H$3="","",IF('1'!$H$3-$G$2&lt;1,"TODAY ",IF('1'!$H$3-$G$2&lt;2,"tomorrow ",'1'!$H$3-$G$2))))</f>
        <v/>
      </c>
      <c r="F28" s="76" t="str">
        <f>IF($G$2="","",IF('1'!$C$6=data!$B$3,"",'1'!$C$6))</f>
        <v>hot day (&gt;22°C)</v>
      </c>
      <c r="G28" s="77" t="str">
        <f>IF(F28="","",IF('1'!$B$6-$G$2&lt;0,"OVERDUE ",IF('1'!$B$6-$G$2&lt;1,"TODAY ",IF('1'!$B$6-$G$2&lt;2,"tomorrow ",'1'!$B$6-$G$2))))</f>
        <v xml:space="preserve">tomorrow </v>
      </c>
      <c r="H28" s="2"/>
      <c r="I28" s="97"/>
    </row>
    <row r="29" spans="1:9" ht="17.25" customHeight="1" x14ac:dyDescent="0.25">
      <c r="A29" s="1"/>
      <c r="B29" s="34">
        <v>26</v>
      </c>
      <c r="C29" s="71" t="e">
        <v>#NAME?</v>
      </c>
      <c r="D29" s="75" t="str">
        <f>IF($G$2="","",IF('1'!$H$2-$G$2&lt;-2,"",IF('1'!$H$2-$G$2&lt;1,"TODAY ",IF('1'!$H$2-$G$2&lt;2,"tomorrow ",'1'!$H$2-$G$2))))</f>
        <v xml:space="preserve">TODAY </v>
      </c>
      <c r="E29" s="72" t="str">
        <f>IF($G$2="","",IF('1'!$H$3="","",IF('1'!$H$3-$G$2&lt;1,"TODAY ",IF('1'!$H$3-$G$2&lt;2,"tomorrow ",'1'!$H$3-$G$2))))</f>
        <v/>
      </c>
      <c r="F29" s="76" t="str">
        <f>IF($G$2="","",IF('1'!$C$6=data!$B$3,"",'1'!$C$6))</f>
        <v>hot day (&gt;22°C)</v>
      </c>
      <c r="G29" s="77" t="str">
        <f>IF(F29="","",IF('1'!$B$6-$G$2&lt;0,"OVERDUE ",IF('1'!$B$6-$G$2&lt;1,"TODAY ",IF('1'!$B$6-$G$2&lt;2,"tomorrow ",'1'!$B$6-$G$2))))</f>
        <v xml:space="preserve">tomorrow </v>
      </c>
      <c r="H29" s="2"/>
      <c r="I29" s="97"/>
    </row>
    <row r="30" spans="1:9" ht="17.25" customHeight="1" x14ac:dyDescent="0.25">
      <c r="A30" s="1"/>
      <c r="B30" s="34">
        <v>27</v>
      </c>
      <c r="C30" s="71" t="e">
        <v>#NAME?</v>
      </c>
      <c r="D30" s="75" t="str">
        <f>IF($G$2="","",IF('1'!$H$2-$G$2&lt;-2,"",IF('1'!$H$2-$G$2&lt;1,"TODAY ",IF('1'!$H$2-$G$2&lt;2,"tomorrow ",'1'!$H$2-$G$2))))</f>
        <v xml:space="preserve">TODAY </v>
      </c>
      <c r="E30" s="72" t="str">
        <f>IF($G$2="","",IF('1'!$H$3="","",IF('1'!$H$3-$G$2&lt;1,"TODAY ",IF('1'!$H$3-$G$2&lt;2,"tomorrow ",'1'!$H$3-$G$2))))</f>
        <v/>
      </c>
      <c r="F30" s="76" t="str">
        <f>IF($G$2="","",IF('1'!$C$6=data!$B$3,"",'1'!$C$6))</f>
        <v>hot day (&gt;22°C)</v>
      </c>
      <c r="G30" s="77" t="str">
        <f>IF(F30="","",IF('1'!$B$6-$G$2&lt;0,"OVERDUE ",IF('1'!$B$6-$G$2&lt;1,"TODAY ",IF('1'!$B$6-$G$2&lt;2,"tomorrow ",'1'!$B$6-$G$2))))</f>
        <v xml:space="preserve">tomorrow </v>
      </c>
      <c r="H30" s="2"/>
      <c r="I30" s="97"/>
    </row>
    <row r="31" spans="1:9" ht="17.25" customHeight="1" x14ac:dyDescent="0.25">
      <c r="A31" s="1"/>
      <c r="B31" s="34">
        <v>28</v>
      </c>
      <c r="C31" s="71" t="e">
        <v>#NAME?</v>
      </c>
      <c r="D31" s="75" t="str">
        <f>IF($G$2="","",IF('1'!$H$2-$G$2&lt;-2,"",IF('1'!$H$2-$G$2&lt;1,"TODAY ",IF('1'!$H$2-$G$2&lt;2,"tomorrow ",'1'!$H$2-$G$2))))</f>
        <v xml:space="preserve">TODAY </v>
      </c>
      <c r="E31" s="72" t="str">
        <f>IF($G$2="","",IF('1'!$H$3="","",IF('1'!$H$3-$G$2&lt;1,"TODAY ",IF('1'!$H$3-$G$2&lt;2,"tomorrow ",'1'!$H$3-$G$2))))</f>
        <v/>
      </c>
      <c r="F31" s="76" t="str">
        <f>IF($G$2="","",IF('1'!$C$6=data!$B$3,"",'1'!$C$6))</f>
        <v>hot day (&gt;22°C)</v>
      </c>
      <c r="G31" s="77" t="str">
        <f>IF(F31="","",IF('1'!$B$6-$G$2&lt;0,"OVERDUE ",IF('1'!$B$6-$G$2&lt;1,"TODAY ",IF('1'!$B$6-$G$2&lt;2,"tomorrow ",'1'!$B$6-$G$2))))</f>
        <v xml:space="preserve">tomorrow </v>
      </c>
      <c r="H31" s="2"/>
      <c r="I31" s="97"/>
    </row>
    <row r="32" spans="1:9" ht="17.25" customHeight="1" thickBot="1" x14ac:dyDescent="0.3">
      <c r="A32" s="1"/>
      <c r="B32" s="34">
        <v>29</v>
      </c>
      <c r="C32" s="81" t="e">
        <v>#NAME?</v>
      </c>
      <c r="D32" s="75" t="str">
        <f>IF($G$2="","",IF('1'!$H$2-$G$2&lt;-2,"",IF('1'!$H$2-$G$2&lt;1,"TODAY ",IF('1'!$H$2-$G$2&lt;2,"tomorrow ",'1'!$H$2-$G$2))))</f>
        <v xml:space="preserve">TODAY </v>
      </c>
      <c r="E32" s="72" t="str">
        <f>IF($G$2="","",IF('1'!$H$3="","",IF('1'!$H$3-$G$2&lt;1,"TODAY ",IF('1'!$H$3-$G$2&lt;2,"tomorrow ",'1'!$H$3-$G$2))))</f>
        <v/>
      </c>
      <c r="F32" s="82" t="str">
        <f>IF($G$2="","",IF('1'!$C$6=data!$B$3,"",'1'!$C$6))</f>
        <v>hot day (&gt;22°C)</v>
      </c>
      <c r="G32" s="77" t="str">
        <f>IF(F32="","",IF('1'!$B$6-$G$2&lt;0,"OVERDUE ",IF('1'!$B$6-$G$2&lt;1,"TODAY ",IF('1'!$B$6-$G$2&lt;2,"tomorrow ",'1'!$B$6-$G$2))))</f>
        <v xml:space="preserve">tomorrow </v>
      </c>
      <c r="H32" s="2"/>
      <c r="I32" s="97"/>
    </row>
  </sheetData>
  <mergeCells count="2">
    <mergeCell ref="I2:I3"/>
    <mergeCell ref="I4:I32"/>
  </mergeCells>
  <hyperlinks>
    <hyperlink ref="I2" r:id="rId1"/>
    <hyperlink ref="B5" r:id="rId2" location="gid=522878221" display="https://docs.google.com/spreadsheets/d/16spaXQt0ecbXxogv_ck3XPcOhifVaWZ-0JP_NnHg2rY/edit - gid=522878221"/>
    <hyperlink ref="B6" r:id="rId3" location="gid=1208218178" display="https://docs.google.com/spreadsheets/d/16spaXQt0ecbXxogv_ck3XPcOhifVaWZ-0JP_NnHg2rY/edit - gid=1208218178"/>
    <hyperlink ref="B7" r:id="rId4" location="gid=1777655358" display="https://docs.google.com/spreadsheets/d/16spaXQt0ecbXxogv_ck3XPcOhifVaWZ-0JP_NnHg2rY/edit - gid=1777655358"/>
    <hyperlink ref="B8" r:id="rId5" location="gid=1537202006" display="https://docs.google.com/spreadsheets/d/16spaXQt0ecbXxogv_ck3XPcOhifVaWZ-0JP_NnHg2rY/edit - gid=1537202006"/>
    <hyperlink ref="B9" r:id="rId6" location="gid=1871986726" display="https://docs.google.com/spreadsheets/d/16spaXQt0ecbXxogv_ck3XPcOhifVaWZ-0JP_NnHg2rY/edit - gid=1871986726"/>
    <hyperlink ref="B10" r:id="rId7" location="gid=2087187836" display="https://docs.google.com/spreadsheets/d/16spaXQt0ecbXxogv_ck3XPcOhifVaWZ-0JP_NnHg2rY/edit - gid=2087187836"/>
    <hyperlink ref="B11" r:id="rId8" location="gid=1673121901" display="https://docs.google.com/spreadsheets/d/16spaXQt0ecbXxogv_ck3XPcOhifVaWZ-0JP_NnHg2rY/edit - gid=1673121901"/>
    <hyperlink ref="B12" r:id="rId9" location="gid=1570859190" display="https://docs.google.com/spreadsheets/d/16spaXQt0ecbXxogv_ck3XPcOhifVaWZ-0JP_NnHg2rY/edit - gid=1570859190"/>
    <hyperlink ref="B13" r:id="rId10" location="gid=260245839" display="https://docs.google.com/spreadsheets/d/16spaXQt0ecbXxogv_ck3XPcOhifVaWZ-0JP_NnHg2rY/edit - gid=260245839"/>
    <hyperlink ref="B14" r:id="rId11" location="gid=1357585626" display="https://docs.google.com/spreadsheets/d/16spaXQt0ecbXxogv_ck3XPcOhifVaWZ-0JP_NnHg2rY/edit - gid=1357585626"/>
    <hyperlink ref="B15" r:id="rId12" location="gid=630957484" display="https://docs.google.com/spreadsheets/d/16spaXQt0ecbXxogv_ck3XPcOhifVaWZ-0JP_NnHg2rY/edit - gid=630957484"/>
    <hyperlink ref="B16" r:id="rId13" location="gid=1142182971" display="https://docs.google.com/spreadsheets/d/16spaXQt0ecbXxogv_ck3XPcOhifVaWZ-0JP_NnHg2rY/edit - gid=1142182971"/>
    <hyperlink ref="B17" r:id="rId14" location="gid=1123082715" display="https://docs.google.com/spreadsheets/d/16spaXQt0ecbXxogv_ck3XPcOhifVaWZ-0JP_NnHg2rY/edit - gid=1123082715"/>
    <hyperlink ref="B18" r:id="rId15" location="gid=420600564" display="https://docs.google.com/spreadsheets/d/16spaXQt0ecbXxogv_ck3XPcOhifVaWZ-0JP_NnHg2rY/edit - gid=420600564"/>
    <hyperlink ref="B19" r:id="rId16" location="gid=31419069" display="https://docs.google.com/spreadsheets/d/16spaXQt0ecbXxogv_ck3XPcOhifVaWZ-0JP_NnHg2rY/edit - gid=31419069"/>
    <hyperlink ref="B20" r:id="rId17" location="gid=1511745267" display="https://docs.google.com/spreadsheets/d/16spaXQt0ecbXxogv_ck3XPcOhifVaWZ-0JP_NnHg2rY/edit - gid=1511745267"/>
    <hyperlink ref="B21" r:id="rId18" location="gid=438173310" display="https://docs.google.com/spreadsheets/d/16spaXQt0ecbXxogv_ck3XPcOhifVaWZ-0JP_NnHg2rY/edit - gid=438173310"/>
    <hyperlink ref="B22" r:id="rId19" location="gid=1651969065" display="https://docs.google.com/spreadsheets/d/16spaXQt0ecbXxogv_ck3XPcOhifVaWZ-0JP_NnHg2rY/edit - gid=1651969065"/>
    <hyperlink ref="B23" r:id="rId20" location="gid=1615932617" display="https://docs.google.com/spreadsheets/d/16spaXQt0ecbXxogv_ck3XPcOhifVaWZ-0JP_NnHg2rY/edit - gid=1615932617"/>
    <hyperlink ref="B24" r:id="rId21" location="gid=602178998" display="https://docs.google.com/spreadsheets/d/16spaXQt0ecbXxogv_ck3XPcOhifVaWZ-0JP_NnHg2rY/edit - gid=602178998"/>
    <hyperlink ref="B25" r:id="rId22" location="gid=28238162" display="https://docs.google.com/spreadsheets/d/16spaXQt0ecbXxogv_ck3XPcOhifVaWZ-0JP_NnHg2rY/edit - gid=28238162"/>
    <hyperlink ref="B26" r:id="rId23" location="gid=2044403267" display="https://docs.google.com/spreadsheets/d/16spaXQt0ecbXxogv_ck3XPcOhifVaWZ-0JP_NnHg2rY/edit - gid=2044403267"/>
    <hyperlink ref="B27" r:id="rId24" location="gid=1049649354" display="https://docs.google.com/spreadsheets/d/16spaXQt0ecbXxogv_ck3XPcOhifVaWZ-0JP_NnHg2rY/edit - gid=1049649354"/>
    <hyperlink ref="B28" r:id="rId25" location="gid=1667640352" display="https://docs.google.com/spreadsheets/d/16spaXQt0ecbXxogv_ck3XPcOhifVaWZ-0JP_NnHg2rY/edit - gid=1667640352"/>
    <hyperlink ref="B29" r:id="rId26" location="gid=722100258" display="https://docs.google.com/spreadsheets/d/16spaXQt0ecbXxogv_ck3XPcOhifVaWZ-0JP_NnHg2rY/edit - gid=722100258"/>
    <hyperlink ref="B30" r:id="rId27" location="gid=1436872458" display="https://docs.google.com/spreadsheets/d/16spaXQt0ecbXxogv_ck3XPcOhifVaWZ-0JP_NnHg2rY/edit - gid=1436872458"/>
    <hyperlink ref="B31" r:id="rId28" location="gid=1401319868" display="https://docs.google.com/spreadsheets/d/16spaXQt0ecbXxogv_ck3XPcOhifVaWZ-0JP_NnHg2rY/edit - gid=1401319868"/>
    <hyperlink ref="B32" r:id="rId29" location="gid=522452316" display="https://docs.google.com/spreadsheets/d/16spaXQt0ecbXxogv_ck3XPcOhifVaWZ-0JP_NnHg2rY/edit - gid=522452316"/>
    <hyperlink ref="B4" location="'1'!A1" display="'1'!A1"/>
  </hyperlink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3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0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18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19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2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20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21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4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22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5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23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6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24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7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25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8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26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9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27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K30"/>
  <sheetViews>
    <sheetView topLeftCell="A7" workbookViewId="0">
      <selection activeCell="C8" sqref="C8"/>
    </sheetView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12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150</v>
      </c>
      <c r="C2" s="99"/>
      <c r="D2" s="100">
        <v>1</v>
      </c>
      <c r="E2" s="101" t="str">
        <f>IF(H2="","","crops are ready to harvest at server day:")</f>
        <v/>
      </c>
      <c r="F2" s="101"/>
      <c r="G2" s="101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2" t="str">
        <f>IF(H3="","","crops are withered at server day:")</f>
        <v/>
      </c>
      <c r="F3" s="102"/>
      <c r="G3" s="102"/>
      <c r="H3" s="41"/>
      <c r="I3" s="39"/>
      <c r="J3" s="97"/>
      <c r="K3" s="97"/>
    </row>
    <row r="4" spans="1:11" ht="18.75" customHeight="1" x14ac:dyDescent="0.25">
      <c r="A4" s="1"/>
      <c r="B4" s="103" t="s">
        <v>151</v>
      </c>
      <c r="C4" s="103"/>
      <c r="D4" s="103"/>
      <c r="E4" s="104" t="str">
        <f>IF(H4="","","use only the following herbicide types:")</f>
        <v/>
      </c>
      <c r="F4" s="104"/>
      <c r="G4" s="104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 t="s">
        <v>90</v>
      </c>
      <c r="C6" s="44" t="s">
        <v>18</v>
      </c>
      <c r="D6" s="45"/>
      <c r="E6" s="6" t="s">
        <v>1</v>
      </c>
      <c r="F6" s="7" t="s">
        <v>2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148</v>
      </c>
      <c r="C7" s="47" t="s">
        <v>147</v>
      </c>
      <c r="D7" s="48" t="s">
        <v>149</v>
      </c>
      <c r="E7" s="49">
        <v>6.6</v>
      </c>
      <c r="F7" s="50">
        <v>0.56999999999999995</v>
      </c>
      <c r="G7" s="51">
        <v>6</v>
      </c>
      <c r="H7" s="51">
        <v>2</v>
      </c>
      <c r="I7" s="39"/>
      <c r="J7" s="97"/>
      <c r="K7" s="97"/>
    </row>
    <row r="8" spans="1:11" ht="18.75" customHeight="1" x14ac:dyDescent="0.25">
      <c r="A8" s="1"/>
      <c r="B8" s="19">
        <v>1</v>
      </c>
      <c r="C8" s="33" t="s">
        <v>34</v>
      </c>
      <c r="D8" s="52" t="s">
        <v>102</v>
      </c>
      <c r="E8" s="84">
        <f>VLOOKUP($C8,data!$B$3:$F$82,2,FALSE)</f>
        <v>0</v>
      </c>
      <c r="F8" s="78" t="str">
        <f>VLOOKUP($C8,data!$B$3:$F$82,3,FALSE)</f>
        <v>14%</v>
      </c>
      <c r="G8" s="78" t="str">
        <f>VLOOKUP($C8,data!$B$3:$F$82,4,FALSE)</f>
        <v>x3</v>
      </c>
      <c r="H8" s="80" t="str">
        <f>VLOOKUP($C8,data!$B$3:$F$82,5,FALSE)</f>
        <v>x1</v>
      </c>
      <c r="I8" s="83" t="str">
        <f>LEFT(C8,4)</f>
        <v>spra</v>
      </c>
      <c r="J8" s="97"/>
      <c r="K8" s="97"/>
    </row>
    <row r="9" spans="1:11" ht="18.75" customHeight="1" x14ac:dyDescent="0.25">
      <c r="A9" s="1"/>
      <c r="B9" s="19">
        <f>IF(OR(C8=data!$B$3,C8=data!$B$4,C8=data!$B$28,C8=data!$B$66,C8=data!$B$74),"",IF(OR(C8=data!$B$75,C8=data!$B$76,C8=data!$B$77,C8=data!$B$78,C8=data!$B$79,C8=data!$B$80,C8=data!$B$81,C8=data!$B$82),B8+1,B8))</f>
        <v>1</v>
      </c>
      <c r="C9" s="33" t="s">
        <v>20</v>
      </c>
      <c r="D9" s="52" t="s">
        <v>102</v>
      </c>
      <c r="E9" s="84">
        <f>VLOOKUP($C9,data!$B$3:$F$82,2,FALSE)</f>
        <v>0.7</v>
      </c>
      <c r="F9" s="78">
        <f>VLOOKUP($C9,data!$B$3:$F$82,3,FALSE)</f>
        <v>0</v>
      </c>
      <c r="G9" s="78">
        <f>VLOOKUP($C9,data!$B$3:$F$82,4,FALSE)</f>
        <v>0</v>
      </c>
      <c r="H9" s="80">
        <f>VLOOKUP($C9,data!$B$3:$F$82,5,FALSE)</f>
        <v>0</v>
      </c>
      <c r="I9" s="83" t="str">
        <f>LEFT(C9,4)</f>
        <v>spre</v>
      </c>
      <c r="J9" s="97"/>
      <c r="K9" s="97"/>
    </row>
    <row r="10" spans="1:11" ht="18.75" customHeight="1" x14ac:dyDescent="0.25">
      <c r="A10" s="1"/>
      <c r="B10" s="19">
        <f>IF(OR(C9=data!$B$3,C9=data!$B$4,C9=data!$B$28,C9=data!$B$66,C9=data!$B$74),"",IF(OR(C9=data!$B$75,C9=data!$B$76,C9=data!$B$77,C9=data!$B$78,C9=data!$B$79,C9=data!$B$80,C9=data!$B$81,C9=data!$B$82),B9+1,B9))</f>
        <v>1</v>
      </c>
      <c r="C10" s="33" t="s">
        <v>108</v>
      </c>
      <c r="D10" s="52" t="s">
        <v>102</v>
      </c>
      <c r="E10" s="84">
        <f>VLOOKUP($C10,data!$B$3:$F$82,2,FALSE)</f>
        <v>0</v>
      </c>
      <c r="F10" s="78">
        <f>VLOOKUP($C10,data!$B$3:$F$82,3,FALSE)</f>
        <v>0</v>
      </c>
      <c r="G10" s="78">
        <f>VLOOKUP($C10,data!$B$3:$F$82,4,FALSE)</f>
        <v>0</v>
      </c>
      <c r="H10" s="80">
        <f>VLOOKUP($C10,data!$B$3:$F$82,5,FALSE)</f>
        <v>0</v>
      </c>
      <c r="I10" s="83" t="str">
        <f t="shared" ref="I10:I27" si="0">LEFT(C10,4)</f>
        <v xml:space="preserve">sow </v>
      </c>
      <c r="J10" s="97"/>
      <c r="K10" s="97"/>
    </row>
    <row r="11" spans="1:11" ht="18.75" customHeight="1" x14ac:dyDescent="0.25">
      <c r="A11" s="1"/>
      <c r="B11" s="19">
        <f>IF(OR(C10=data!$B$3,C10=data!$B$4,C10=data!$B$28,C10=data!$B$66,C10=data!$B$74),"",IF(OR(C10=data!$B$75,C10=data!$B$76,C10=data!$B$77,C10=data!$B$78,C10=data!$B$79,C10=data!$B$80,C10=data!$B$81,C10=data!$B$82),B10+1,B10))</f>
        <v>1</v>
      </c>
      <c r="C11" s="33" t="s">
        <v>75</v>
      </c>
      <c r="D11" s="52" t="s">
        <v>102</v>
      </c>
      <c r="E11" s="84">
        <f>VLOOKUP($C11,data!$B$3:$F$82,2,FALSE)</f>
        <v>0</v>
      </c>
      <c r="F11" s="78">
        <f>VLOOKUP($C11,data!$B$3:$F$82,3,FALSE)</f>
        <v>-0.14000000000000001</v>
      </c>
      <c r="G11" s="87">
        <f>VLOOKUP($C11,data!$B$3:$F$82,4,FALSE)</f>
        <v>-1</v>
      </c>
      <c r="H11" s="86">
        <f>VLOOKUP($C11,data!$B$3:$F$82,5,FALSE)</f>
        <v>0</v>
      </c>
      <c r="I11" s="83" t="str">
        <f t="shared" si="0"/>
        <v>grow</v>
      </c>
      <c r="J11" s="97"/>
      <c r="K11" s="97"/>
    </row>
    <row r="12" spans="1:11" ht="18.75" customHeight="1" x14ac:dyDescent="0.25">
      <c r="A12" s="1"/>
      <c r="B12" s="19">
        <f>IF(OR(C11=data!$B$3,C11=data!$B$4,C11=data!$B$28,C11=data!$B$66,C11=data!$B$74),"",IF(OR(C11=data!$B$75,C11=data!$B$76,C11=data!$B$77,C11=data!$B$78,C11=data!$B$79,C11=data!$B$80,C11=data!$B$81,C11=data!$B$82),B11+1,B11))</f>
        <v>2</v>
      </c>
      <c r="C12" s="33" t="s">
        <v>18</v>
      </c>
      <c r="D12" s="52" t="s">
        <v>114</v>
      </c>
      <c r="E12" s="84">
        <f>VLOOKUP($C12,data!$B$3:$F$82,2,FALSE)</f>
        <v>0</v>
      </c>
      <c r="F12" s="78">
        <f>VLOOKUP($C12,data!$B$3:$F$82,3,FALSE)</f>
        <v>-0.14000000000000001</v>
      </c>
      <c r="G12" s="85">
        <f>VLOOKUP($C12,data!$B$3:$F$82,4,FALSE)</f>
        <v>0</v>
      </c>
      <c r="H12" s="86">
        <f>VLOOKUP($C12,data!$B$3:$F$82,5,FALSE)</f>
        <v>0</v>
      </c>
      <c r="I12" s="83" t="str">
        <f t="shared" si="0"/>
        <v xml:space="preserve">hot </v>
      </c>
      <c r="J12" s="97"/>
      <c r="K12" s="97"/>
    </row>
    <row r="13" spans="1:11" ht="18.75" customHeight="1" x14ac:dyDescent="0.25">
      <c r="A13" s="1"/>
      <c r="B13" s="19">
        <f>IF(OR(C12=data!$B$3,C12=data!$B$4,C12=data!$B$28,C12=data!$B$66,C12=data!$B$74),"",IF(OR(C12=data!$B$75,C12=data!$B$76,C12=data!$B$77,C12=data!$B$78,C12=data!$B$79,C12=data!$B$80,C12=data!$B$81,C12=data!$B$82),B12+1,B12))</f>
        <v>2</v>
      </c>
      <c r="C13" s="33" t="s">
        <v>34</v>
      </c>
      <c r="D13" s="52" t="s">
        <v>114</v>
      </c>
      <c r="E13" s="84">
        <f>VLOOKUP($C13,data!$B$3:$F$82,2,FALSE)</f>
        <v>0</v>
      </c>
      <c r="F13" s="78" t="str">
        <f>VLOOKUP($C13,data!$B$3:$F$82,3,FALSE)</f>
        <v>14%</v>
      </c>
      <c r="G13" s="78" t="str">
        <f>VLOOKUP($C13,data!$B$3:$F$82,4,FALSE)</f>
        <v>x3</v>
      </c>
      <c r="H13" s="80" t="str">
        <f>VLOOKUP($C13,data!$B$3:$F$82,5,FALSE)</f>
        <v>x1</v>
      </c>
      <c r="I13" s="83" t="str">
        <f t="shared" si="0"/>
        <v>spra</v>
      </c>
      <c r="J13" s="97"/>
      <c r="K13" s="97"/>
    </row>
    <row r="14" spans="1:11" ht="18.75" customHeight="1" x14ac:dyDescent="0.25">
      <c r="A14" s="1"/>
      <c r="B14" s="19">
        <f>IF(OR(C13=data!$B$3,C13=data!$B$4,C13=data!$B$28,C13=data!$B$66,C13=data!$B$74),"",IF(OR(C13=data!$B$75,C13=data!$B$76,C13=data!$B$77,C13=data!$B$78,C13=data!$B$79,C13=data!$B$80,C13=data!$B$81,C13=data!$B$82),B13+1,B13))</f>
        <v>2</v>
      </c>
      <c r="C14" s="33" t="s">
        <v>76</v>
      </c>
      <c r="D14" s="52" t="s">
        <v>114</v>
      </c>
      <c r="E14" s="84">
        <f>VLOOKUP($C14,data!$B$3:$F$82,2,FALSE)</f>
        <v>-0.2</v>
      </c>
      <c r="F14" s="78">
        <f>VLOOKUP($C14,data!$B$3:$F$82,3,FALSE)</f>
        <v>-0.14000000000000001</v>
      </c>
      <c r="G14" s="87">
        <f>VLOOKUP($C14,data!$B$3:$F$82,4,FALSE)</f>
        <v>-1</v>
      </c>
      <c r="H14" s="79">
        <f>VLOOKUP($C14,data!$B$3:$F$82,5,FALSE)</f>
        <v>-1</v>
      </c>
      <c r="I14" s="83" t="str">
        <f t="shared" si="0"/>
        <v>grow</v>
      </c>
      <c r="J14" s="97"/>
      <c r="K14" s="97"/>
    </row>
    <row r="15" spans="1:11" ht="18.75" customHeight="1" x14ac:dyDescent="0.25">
      <c r="A15" s="1"/>
      <c r="B15" s="19">
        <f>IF(OR(C14=data!$B$3,C14=data!$B$4,C14=data!$B$28,C14=data!$B$66,C14=data!$B$74),"",IF(OR(C14=data!$B$75,C14=data!$B$76,C14=data!$B$77,C14=data!$B$78,C14=data!$B$79,C14=data!$B$80,C14=data!$B$81,C14=data!$B$82),B14+1,B14))</f>
        <v>3</v>
      </c>
      <c r="C15" s="33" t="s">
        <v>72</v>
      </c>
      <c r="D15" s="52" t="s">
        <v>114</v>
      </c>
      <c r="E15" s="84">
        <f>VLOOKUP($C15,data!$B$3:$F$82,2,FALSE)</f>
        <v>-0.4</v>
      </c>
      <c r="F15" s="78">
        <f>VLOOKUP($C15,data!$B$3:$F$82,3,FALSE)</f>
        <v>0.14000000000000001</v>
      </c>
      <c r="G15" s="78">
        <f>VLOOKUP($C15,data!$B$3:$F$82,4,FALSE)</f>
        <v>0</v>
      </c>
      <c r="H15" s="80">
        <f>VLOOKUP($C15,data!$B$3:$F$82,5,FALSE)</f>
        <v>0</v>
      </c>
      <c r="I15" s="83" t="str">
        <f t="shared" si="0"/>
        <v>spra</v>
      </c>
      <c r="J15" s="97"/>
      <c r="K15" s="97"/>
    </row>
    <row r="16" spans="1:11" ht="18.75" customHeight="1" x14ac:dyDescent="0.25">
      <c r="A16" s="1"/>
      <c r="B16" s="19">
        <f>IF(OR(C15=data!$B$3,C15=data!$B$4,C15=data!$B$28,C15=data!$B$66,C15=data!$B$74),"",IF(OR(C15=data!$B$75,C15=data!$B$76,C15=data!$B$77,C15=data!$B$78,C15=data!$B$79,C15=data!$B$80,C15=data!$B$81,C15=data!$B$82),B15+1,B15))</f>
        <v>3</v>
      </c>
      <c r="C16" s="33" t="s">
        <v>18</v>
      </c>
      <c r="D16" s="52" t="s">
        <v>114</v>
      </c>
      <c r="E16" s="84">
        <f>VLOOKUP($C16,data!$B$3:$F$82,2,FALSE)</f>
        <v>0</v>
      </c>
      <c r="F16" s="78">
        <f>VLOOKUP($C16,data!$B$3:$F$82,3,FALSE)</f>
        <v>-0.14000000000000001</v>
      </c>
      <c r="G16" s="85">
        <f>VLOOKUP($C16,data!$B$3:$F$82,4,FALSE)</f>
        <v>0</v>
      </c>
      <c r="H16" s="86">
        <f>VLOOKUP($C16,data!$B$3:$F$82,5,FALSE)</f>
        <v>0</v>
      </c>
      <c r="I16" s="83" t="str">
        <f t="shared" si="0"/>
        <v xml:space="preserve">hot </v>
      </c>
    </row>
    <row r="17" spans="1:11" ht="18.75" customHeight="1" x14ac:dyDescent="0.25">
      <c r="A17" s="1"/>
      <c r="B17" s="19">
        <f>IF(OR(C16=data!$B$3,C16=data!$B$4,C16=data!$B$28,C16=data!$B$66,C16=data!$B$74),"",IF(OR(C16=data!$B$75,C16=data!$B$76,C16=data!$B$77,C16=data!$B$78,C16=data!$B$79,C16=data!$B$80,C16=data!$B$81,C16=data!$B$82),B16+1,B16))</f>
        <v>3</v>
      </c>
      <c r="C17" s="33" t="s">
        <v>77</v>
      </c>
      <c r="D17" s="52" t="s">
        <v>114</v>
      </c>
      <c r="E17" s="84">
        <f>VLOOKUP($C17,data!$B$3:$F$82,2,FALSE)</f>
        <v>0</v>
      </c>
      <c r="F17" s="78">
        <f>VLOOKUP($C17,data!$B$3:$F$82,3,FALSE)</f>
        <v>0</v>
      </c>
      <c r="G17" s="87">
        <f>VLOOKUP($C17,data!$B$3:$F$82,4,FALSE)</f>
        <v>-1</v>
      </c>
      <c r="H17" s="86">
        <f>VLOOKUP($C17,data!$B$3:$F$82,5,FALSE)</f>
        <v>0</v>
      </c>
      <c r="I17" s="83" t="str">
        <f t="shared" si="0"/>
        <v>grow</v>
      </c>
      <c r="J17" s="97"/>
      <c r="K17" s="97"/>
    </row>
    <row r="18" spans="1:11" ht="18.75" customHeight="1" x14ac:dyDescent="0.25">
      <c r="A18" s="1"/>
      <c r="B18" s="19">
        <f>IF(OR(C17=data!$B$3,C17=data!$B$4,C17=data!$B$28,C17=data!$B$66,C17=data!$B$74),"",IF(OR(C17=data!$B$75,C17=data!$B$76,C17=data!$B$77,C17=data!$B$78,C17=data!$B$79,C17=data!$B$80,C17=data!$B$81,C17=data!$B$82),B17+1,B17))</f>
        <v>4</v>
      </c>
      <c r="C18" s="33" t="s">
        <v>16</v>
      </c>
      <c r="D18" s="52" t="s">
        <v>114</v>
      </c>
      <c r="E18" s="84">
        <f>VLOOKUP($C18,data!$B$3:$F$82,2,FALSE)</f>
        <v>0</v>
      </c>
      <c r="F18" s="78">
        <f>VLOOKUP($C18,data!$B$3:$F$82,3,FALSE)</f>
        <v>0.28000000000000003</v>
      </c>
      <c r="G18" s="85">
        <f>VLOOKUP($C18,data!$B$3:$F$82,4,FALSE)</f>
        <v>0</v>
      </c>
      <c r="H18" s="86">
        <f>VLOOKUP($C18,data!$B$3:$F$82,5,FALSE)</f>
        <v>0</v>
      </c>
      <c r="I18" s="83" t="str">
        <f t="shared" si="0"/>
        <v>spra</v>
      </c>
      <c r="J18" s="97"/>
      <c r="K18" s="97"/>
    </row>
    <row r="19" spans="1:11" ht="18.75" customHeight="1" x14ac:dyDescent="0.25">
      <c r="A19" s="1"/>
      <c r="B19" s="19">
        <f>IF(OR(C18=data!$B$3,C18=data!$B$4,C18=data!$B$28,C18=data!$B$66,C18=data!$B$74),"",IF(OR(C18=data!$B$75,C18=data!$B$76,C18=data!$B$77,C18=data!$B$78,C18=data!$B$79,C18=data!$B$80,C18=data!$B$81,C18=data!$B$82),B18+1,B18))</f>
        <v>4</v>
      </c>
      <c r="C19" s="33" t="s">
        <v>78</v>
      </c>
      <c r="D19" s="52" t="s">
        <v>114</v>
      </c>
      <c r="E19" s="84">
        <f>VLOOKUP($C19,data!$B$3:$F$82,2,FALSE)</f>
        <v>0</v>
      </c>
      <c r="F19" s="78">
        <f>VLOOKUP($C19,data!$B$3:$F$82,3,FALSE)</f>
        <v>-0.14000000000000001</v>
      </c>
      <c r="G19" s="87">
        <f>VLOOKUP($C19,data!$B$3:$F$82,4,FALSE)</f>
        <v>-1</v>
      </c>
      <c r="H19" s="79">
        <f>VLOOKUP($C19,data!$B$3:$F$82,5,FALSE)</f>
        <v>-1</v>
      </c>
      <c r="I19" s="83" t="str">
        <f t="shared" si="0"/>
        <v>grow</v>
      </c>
      <c r="J19" s="97"/>
      <c r="K19" s="97"/>
    </row>
    <row r="20" spans="1:11" ht="18.75" customHeight="1" x14ac:dyDescent="0.25">
      <c r="A20" s="1"/>
      <c r="B20" s="19">
        <f>IF(OR(C19=data!$B$3,C19=data!$B$4,C19=data!$B$28,C19=data!$B$66,C19=data!$B$74),"",IF(OR(C19=data!$B$75,C19=data!$B$76,C19=data!$B$77,C19=data!$B$78,C19=data!$B$79,C19=data!$B$80,C19=data!$B$81,C19=data!$B$82),B19+1,B19))</f>
        <v>5</v>
      </c>
      <c r="C20" s="33" t="s">
        <v>79</v>
      </c>
      <c r="D20" s="52" t="s">
        <v>114</v>
      </c>
      <c r="E20" s="84">
        <f>VLOOKUP($C20,data!$B$3:$F$82,2,FALSE)</f>
        <v>0</v>
      </c>
      <c r="F20" s="78">
        <f>VLOOKUP($C20,data!$B$3:$F$82,3,FALSE)</f>
        <v>0</v>
      </c>
      <c r="G20" s="87">
        <f>VLOOKUP($C20,data!$B$3:$F$82,4,FALSE)</f>
        <v>-1</v>
      </c>
      <c r="H20" s="86">
        <f>VLOOKUP($C20,data!$B$3:$F$82,5,FALSE)</f>
        <v>0</v>
      </c>
      <c r="I20" s="83" t="str">
        <f t="shared" si="0"/>
        <v>grow</v>
      </c>
      <c r="J20" s="97"/>
      <c r="K20" s="97"/>
    </row>
    <row r="21" spans="1:11" ht="18.75" customHeight="1" x14ac:dyDescent="0.25">
      <c r="A21" s="1"/>
      <c r="B21" s="19">
        <f>IF(OR(C20=data!$B$3,C20=data!$B$4,C20=data!$B$28,C20=data!$B$66,C20=data!$B$74),"",IF(OR(C20=data!$B$75,C20=data!$B$76,C20=data!$B$77,C20=data!$B$78,C20=data!$B$79,C20=data!$B$80,C20=data!$B$81,C20=data!$B$82),B20+1,B20))</f>
        <v>6</v>
      </c>
      <c r="C21" s="33" t="s">
        <v>80</v>
      </c>
      <c r="D21" s="52" t="s">
        <v>114</v>
      </c>
      <c r="E21" s="84">
        <f>VLOOKUP($C21,data!$B$3:$F$82,2,FALSE)</f>
        <v>0</v>
      </c>
      <c r="F21" s="78">
        <f>VLOOKUP($C21,data!$B$3:$F$82,3,FALSE)</f>
        <v>0</v>
      </c>
      <c r="G21" s="87">
        <f>VLOOKUP($C21,data!$B$3:$F$82,4,FALSE)</f>
        <v>-1</v>
      </c>
      <c r="H21" s="86">
        <f>VLOOKUP($C21,data!$B$3:$F$82,5,FALSE)</f>
        <v>0</v>
      </c>
      <c r="I21" s="83" t="str">
        <f t="shared" si="0"/>
        <v>grow</v>
      </c>
      <c r="J21" s="97"/>
      <c r="K21" s="97"/>
    </row>
    <row r="22" spans="1:11" ht="18.75" customHeight="1" x14ac:dyDescent="0.25">
      <c r="A22" s="1"/>
      <c r="B22" s="19">
        <f>IF(OR(C21=data!$B$3,C21=data!$B$4,C21=data!$B$28,C21=data!$B$66,C21=data!$B$74),"",IF(OR(C21=data!$B$75,C21=data!$B$76,C21=data!$B$77,C21=data!$B$78,C21=data!$B$79,C21=data!$B$80,C21=data!$B$81,C21=data!$B$82),B21+1,B21))</f>
        <v>7</v>
      </c>
      <c r="C22" s="33"/>
      <c r="D22" s="52" t="s">
        <v>114</v>
      </c>
      <c r="E22" s="84" t="e">
        <f>VLOOKUP($C22,data!$B$3:$F$82,2,FALSE)</f>
        <v>#N/A</v>
      </c>
      <c r="F22" s="78" t="e">
        <f>VLOOKUP($C22,data!$B$3:$F$82,3,FALSE)</f>
        <v>#N/A</v>
      </c>
      <c r="G22" s="78" t="e">
        <f>VLOOKUP($C22,data!$B$3:$F$82,4,FALSE)</f>
        <v>#N/A</v>
      </c>
      <c r="H22" s="80" t="e">
        <f>VLOOKUP($C22,data!$B$3:$F$82,5,FALSE)</f>
        <v>#N/A</v>
      </c>
      <c r="I22" s="83" t="str">
        <f t="shared" si="0"/>
        <v/>
      </c>
      <c r="J22" s="97"/>
      <c r="K22" s="97"/>
    </row>
    <row r="23" spans="1:11" ht="18.75" customHeight="1" x14ac:dyDescent="0.25">
      <c r="A23" s="1"/>
      <c r="B23" s="19">
        <f>IF(OR(C22=data!$B$3,C22=data!$B$4,C22=data!$B$28,C22=data!$B$66,C22=data!$B$74),"",IF(OR(C22=data!$B$75,C22=data!$B$76,C22=data!$B$77,C22=data!$B$78,C22=data!$B$79,C22=data!$B$80,C22=data!$B$81,C22=data!$B$82),B22+1,B22))</f>
        <v>7</v>
      </c>
      <c r="C23" s="33" t="s">
        <v>15</v>
      </c>
      <c r="D23" s="52" t="s">
        <v>114</v>
      </c>
      <c r="E23" s="84">
        <f>VLOOKUP($C23,data!$B$3:$F$82,2,FALSE)</f>
        <v>0</v>
      </c>
      <c r="F23" s="78">
        <f>VLOOKUP($C23,data!$B$3:$F$82,3,FALSE)</f>
        <v>0</v>
      </c>
      <c r="G23" s="85">
        <f>VLOOKUP($C23,data!$B$3:$F$82,4,FALSE)</f>
        <v>0</v>
      </c>
      <c r="H23" s="86">
        <f>VLOOKUP($C23,data!$B$3:$F$82,5,FALSE)</f>
        <v>0</v>
      </c>
      <c r="I23" s="83" t="str">
        <f t="shared" si="0"/>
        <v>harv</v>
      </c>
      <c r="J23" s="97"/>
      <c r="K23" s="97"/>
    </row>
    <row r="24" spans="1:11" ht="18.75" customHeight="1" x14ac:dyDescent="0.25">
      <c r="A24" s="1"/>
      <c r="B24" s="19">
        <f>IF(OR(C23=data!$B$3,C23=data!$B$4,C23=data!$B$28,C23=data!$B$66,C23=data!$B$74),"",IF(OR(C23=data!$B$75,C23=data!$B$76,C23=data!$B$77,C23=data!$B$78,C23=data!$B$79,C23=data!$B$80,C23=data!$B$81,C23=data!$B$82),B23+1,B23))</f>
        <v>7</v>
      </c>
      <c r="C24" s="33" t="s">
        <v>15</v>
      </c>
      <c r="D24" s="52" t="s">
        <v>114</v>
      </c>
      <c r="E24" s="84">
        <f>VLOOKUP($C24,data!$B$3:$F$82,2,FALSE)</f>
        <v>0</v>
      </c>
      <c r="F24" s="78">
        <f>VLOOKUP($C24,data!$B$3:$F$82,3,FALSE)</f>
        <v>0</v>
      </c>
      <c r="G24" s="85">
        <f>VLOOKUP($C24,data!$B$3:$F$82,4,FALSE)</f>
        <v>0</v>
      </c>
      <c r="H24" s="86">
        <f>VLOOKUP($C24,data!$B$3:$F$82,5,FALSE)</f>
        <v>0</v>
      </c>
      <c r="I24" s="83" t="str">
        <f t="shared" si="0"/>
        <v>harv</v>
      </c>
      <c r="J24" s="97"/>
      <c r="K24" s="97"/>
    </row>
    <row r="25" spans="1:11" ht="18.75" customHeight="1" x14ac:dyDescent="0.25">
      <c r="A25" s="1"/>
      <c r="B25" s="19">
        <f>IF(OR(C24=data!$B$3,C24=data!$B$4,C24=data!$B$28,C24=data!$B$66,C24=data!$B$74),"",IF(OR(C24=data!$B$75,C24=data!$B$76,C24=data!$B$77,C24=data!$B$78,C24=data!$B$79,C24=data!$B$80,C24=data!$B$81,C24=data!$B$82),B24+1,B24))</f>
        <v>7</v>
      </c>
      <c r="C25" s="33" t="s">
        <v>15</v>
      </c>
      <c r="D25" s="52" t="s">
        <v>114</v>
      </c>
      <c r="E25" s="84">
        <f>VLOOKUP($C25,data!$B$3:$F$82,2,FALSE)</f>
        <v>0</v>
      </c>
      <c r="F25" s="78">
        <f>VLOOKUP($C25,data!$B$3:$F$82,3,FALSE)</f>
        <v>0</v>
      </c>
      <c r="G25" s="85">
        <f>VLOOKUP($C25,data!$B$3:$F$82,4,FALSE)</f>
        <v>0</v>
      </c>
      <c r="H25" s="86">
        <f>VLOOKUP($C25,data!$B$3:$F$82,5,FALSE)</f>
        <v>0</v>
      </c>
      <c r="I25" s="83" t="str">
        <f t="shared" si="0"/>
        <v>harv</v>
      </c>
      <c r="J25" s="97"/>
      <c r="K25" s="97"/>
    </row>
    <row r="26" spans="1:11" ht="18.75" customHeight="1" x14ac:dyDescent="0.25">
      <c r="A26" s="1"/>
      <c r="B26" s="19">
        <f>IF(OR(C25=data!$B$3,C25=data!$B$4,C25=data!$B$28,C25=data!$B$66,C25=data!$B$74),"",IF(OR(C25=data!$B$75,C25=data!$B$76,C25=data!$B$77,C25=data!$B$78,C25=data!$B$79,C25=data!$B$80,C25=data!$B$81,C25=data!$B$82),B25+1,B25))</f>
        <v>7</v>
      </c>
      <c r="C26" s="33" t="s">
        <v>15</v>
      </c>
      <c r="D26" s="52" t="s">
        <v>114</v>
      </c>
      <c r="E26" s="84">
        <f>VLOOKUP($C26,data!$B$3:$F$82,2,FALSE)</f>
        <v>0</v>
      </c>
      <c r="F26" s="78">
        <f>VLOOKUP($C26,data!$B$3:$F$82,3,FALSE)</f>
        <v>0</v>
      </c>
      <c r="G26" s="85">
        <f>VLOOKUP($C26,data!$B$3:$F$82,4,FALSE)</f>
        <v>0</v>
      </c>
      <c r="H26" s="86">
        <f>VLOOKUP($C26,data!$B$3:$F$82,5,FALSE)</f>
        <v>0</v>
      </c>
      <c r="I26" s="83" t="str">
        <f t="shared" si="0"/>
        <v>harv</v>
      </c>
      <c r="J26" s="97"/>
      <c r="K26" s="97"/>
    </row>
    <row r="27" spans="1:11" ht="18.75" customHeight="1" thickBot="1" x14ac:dyDescent="0.3">
      <c r="A27" s="1"/>
      <c r="B27" s="55">
        <f>IF(OR(C26=data!$B$3,C26=data!$B$4,C26=data!$B$28,C26=data!$B$66,C26=data!$B$74),"",IF(OR(C26=data!$B$75,C26=data!$B$76,C26=data!$B$77,C26=data!$B$78,C26=data!$B$79,C26=data!$B$80,C26=data!$B$81,C26=data!$B$82),B26+1,B26))</f>
        <v>7</v>
      </c>
      <c r="C27" s="33" t="s">
        <v>15</v>
      </c>
      <c r="D27" s="57" t="s">
        <v>114</v>
      </c>
      <c r="E27" s="84">
        <f>VLOOKUP($C27,data!$B$3:$F$82,2,FALSE)</f>
        <v>0</v>
      </c>
      <c r="F27" s="78">
        <f>VLOOKUP($C27,data!$B$3:$F$82,3,FALSE)</f>
        <v>0</v>
      </c>
      <c r="G27" s="88">
        <f>VLOOKUP($C27,data!$B$3:$F$82,4,FALSE)</f>
        <v>0</v>
      </c>
      <c r="H27" s="89">
        <f>VLOOKUP($C27,data!$B$3:$F$82,5,FALSE)</f>
        <v>0</v>
      </c>
      <c r="I27" s="83" t="str">
        <f t="shared" si="0"/>
        <v>harv</v>
      </c>
      <c r="J27" s="97"/>
      <c r="K27" s="97"/>
    </row>
    <row r="28" spans="1:11" ht="22.5" customHeight="1" thickBot="1" x14ac:dyDescent="0.3">
      <c r="A28" s="1"/>
      <c r="B28" s="98" t="s">
        <v>120</v>
      </c>
      <c r="C28" s="98"/>
      <c r="D28" s="98"/>
      <c r="E28" s="90" t="e">
        <f>IF(E7="","",IF(SUM(E7:E27)&lt;0,0,SUM(E7:E27)))</f>
        <v>#N/A</v>
      </c>
      <c r="F28" s="91" t="e">
        <f>IF(F7="","",IF(SUM(F7:F27)&lt;0,0,SUM(F7:F27)))</f>
        <v>#N/A</v>
      </c>
      <c r="G28" s="91" t="e">
        <f>IF(G7="","",IF(SUM(G7:G27)&lt;0,0,SUM(G7:G27)))</f>
        <v>#N/A</v>
      </c>
      <c r="H28" s="91" t="e">
        <f>IF(H7="","",IF(SUM(H7:H27)&lt;0,0,SUM(H7:H27)))</f>
        <v>#N/A</v>
      </c>
      <c r="I28" s="39"/>
      <c r="J28" s="97"/>
      <c r="K28" s="97"/>
    </row>
    <row r="29" spans="1:11" ht="11.25" customHeight="1" thickBot="1" x14ac:dyDescent="0.3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thickBot="1" x14ac:dyDescent="0.3">
      <c r="A30" s="1"/>
      <c r="B30" s="98" t="s">
        <v>121</v>
      </c>
      <c r="C30" s="98"/>
      <c r="D30" s="98"/>
      <c r="E30" s="92" t="e">
        <f>IF(E7="","",E28-6.8)</f>
        <v>#N/A</v>
      </c>
      <c r="F30" s="93" t="e">
        <f>IF(F7="","",F28-0.57)</f>
        <v>#N/A</v>
      </c>
      <c r="G30" s="93" t="e">
        <f>IF(G7="","",G28-5)</f>
        <v>#N/A</v>
      </c>
      <c r="H30" s="94" t="e">
        <f>IF(H7="","",H28-4)</f>
        <v>#N/A</v>
      </c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dataValidations count="1">
    <dataValidation type="list" allowBlank="1" showInputMessage="1" showErrorMessage="1" sqref="C8:C27">
      <formula1>selecciona_el_proximo_paso</formula1>
    </dataValidation>
  </dataValidation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28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29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K30"/>
  <sheetViews>
    <sheetView topLeftCell="A2" workbookViewId="0">
      <selection activeCell="G13" sqref="G13"/>
    </sheetView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2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 t="s">
        <v>89</v>
      </c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>
        <v>1</v>
      </c>
      <c r="C8" s="33" t="s">
        <v>34</v>
      </c>
      <c r="D8" s="52" t="s">
        <v>114</v>
      </c>
      <c r="E8" s="53" t="s">
        <v>103</v>
      </c>
      <c r="F8" s="16" t="s">
        <v>24</v>
      </c>
      <c r="G8" s="17" t="s">
        <v>30</v>
      </c>
      <c r="H8" s="17" t="s">
        <v>35</v>
      </c>
      <c r="I8" s="83" t="str">
        <f t="shared" ref="I8:I27" si="0">LEFT(C8,4)</f>
        <v>spra</v>
      </c>
      <c r="J8" s="97"/>
      <c r="K8" s="97"/>
    </row>
    <row r="9" spans="1:11" ht="18.75" customHeight="1" x14ac:dyDescent="0.25">
      <c r="A9" s="1"/>
      <c r="B9" s="19" t="s">
        <v>89</v>
      </c>
      <c r="C9" s="33" t="s">
        <v>20</v>
      </c>
      <c r="D9" s="52" t="s">
        <v>114</v>
      </c>
      <c r="E9" s="54" t="s">
        <v>105</v>
      </c>
      <c r="F9" s="12" t="s">
        <v>106</v>
      </c>
      <c r="G9" s="13" t="s">
        <v>107</v>
      </c>
      <c r="H9" s="13" t="s">
        <v>107</v>
      </c>
      <c r="I9" s="83" t="str">
        <f t="shared" si="0"/>
        <v>spre</v>
      </c>
      <c r="J9" s="97"/>
      <c r="K9" s="97"/>
    </row>
    <row r="10" spans="1:11" ht="18.75" customHeight="1" x14ac:dyDescent="0.25">
      <c r="A10" s="1"/>
      <c r="B10" s="19" t="s">
        <v>89</v>
      </c>
      <c r="C10" s="33" t="s">
        <v>108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83" t="str">
        <f t="shared" si="0"/>
        <v xml:space="preserve">sow </v>
      </c>
      <c r="J10" s="97"/>
      <c r="K10" s="97"/>
    </row>
    <row r="11" spans="1:11" ht="18.75" customHeight="1" x14ac:dyDescent="0.25">
      <c r="A11" s="1"/>
      <c r="B11" s="19" t="s">
        <v>89</v>
      </c>
      <c r="C11" s="33" t="s">
        <v>75</v>
      </c>
      <c r="D11" s="52" t="s">
        <v>114</v>
      </c>
      <c r="E11" s="54"/>
      <c r="F11" s="12" t="s">
        <v>111</v>
      </c>
      <c r="G11" s="13" t="s">
        <v>112</v>
      </c>
      <c r="H11" s="13" t="s">
        <v>107</v>
      </c>
      <c r="I11" s="83" t="str">
        <f t="shared" si="0"/>
        <v>grow</v>
      </c>
      <c r="J11" s="97"/>
      <c r="K11" s="97"/>
    </row>
    <row r="12" spans="1:11" ht="18.75" customHeight="1" x14ac:dyDescent="0.25">
      <c r="A12" s="1"/>
      <c r="B12" s="19" t="s">
        <v>89</v>
      </c>
      <c r="C12" s="33" t="s">
        <v>18</v>
      </c>
      <c r="D12" s="52" t="s">
        <v>114</v>
      </c>
      <c r="E12" s="54" t="s">
        <v>103</v>
      </c>
      <c r="F12" s="12" t="s">
        <v>111</v>
      </c>
      <c r="G12" s="13" t="s">
        <v>107</v>
      </c>
      <c r="H12" s="13" t="s">
        <v>107</v>
      </c>
      <c r="I12" s="83" t="str">
        <f t="shared" si="0"/>
        <v xml:space="preserve">hot </v>
      </c>
      <c r="J12" s="97"/>
      <c r="K12" s="97"/>
    </row>
    <row r="13" spans="1:11" ht="18.75" customHeight="1" x14ac:dyDescent="0.25">
      <c r="A13" s="1"/>
      <c r="B13" s="19" t="s">
        <v>89</v>
      </c>
      <c r="C13" s="33" t="s">
        <v>34</v>
      </c>
      <c r="D13" s="52" t="s">
        <v>114</v>
      </c>
      <c r="E13" s="54" t="s">
        <v>103</v>
      </c>
      <c r="F13" s="12" t="s">
        <v>24</v>
      </c>
      <c r="G13" s="13" t="s">
        <v>30</v>
      </c>
      <c r="H13" s="13" t="s">
        <v>35</v>
      </c>
      <c r="I13" s="83" t="str">
        <f t="shared" si="0"/>
        <v>spra</v>
      </c>
      <c r="J13" s="97"/>
      <c r="K13" s="97"/>
    </row>
    <row r="14" spans="1:11" ht="18.75" customHeight="1" x14ac:dyDescent="0.25">
      <c r="A14" s="1"/>
      <c r="B14" s="19" t="s">
        <v>89</v>
      </c>
      <c r="C14" s="33" t="s">
        <v>76</v>
      </c>
      <c r="D14" s="52" t="s">
        <v>114</v>
      </c>
      <c r="E14" s="54" t="s">
        <v>116</v>
      </c>
      <c r="F14" s="12" t="s">
        <v>111</v>
      </c>
      <c r="G14" s="13" t="s">
        <v>112</v>
      </c>
      <c r="H14" s="13" t="s">
        <v>112</v>
      </c>
      <c r="I14" s="83" t="str">
        <f t="shared" si="0"/>
        <v>grow</v>
      </c>
      <c r="J14" s="97"/>
      <c r="K14" s="97"/>
    </row>
    <row r="15" spans="1:11" ht="18.75" customHeight="1" x14ac:dyDescent="0.25">
      <c r="A15" s="1"/>
      <c r="B15" s="19" t="s">
        <v>89</v>
      </c>
      <c r="C15" s="33" t="s">
        <v>72</v>
      </c>
      <c r="D15" s="52" t="s">
        <v>114</v>
      </c>
      <c r="E15" s="54" t="s">
        <v>117</v>
      </c>
      <c r="F15" s="12" t="s">
        <v>24</v>
      </c>
      <c r="G15" s="13"/>
      <c r="H15" s="13"/>
      <c r="I15" s="83" t="str">
        <f t="shared" si="0"/>
        <v>spra</v>
      </c>
      <c r="J15" s="97"/>
      <c r="K15" s="97"/>
    </row>
    <row r="16" spans="1:11" ht="18.75" customHeight="1" x14ac:dyDescent="0.25">
      <c r="A16" s="1"/>
      <c r="B16" s="19" t="s">
        <v>89</v>
      </c>
      <c r="C16" s="33" t="s">
        <v>18</v>
      </c>
      <c r="D16" s="52" t="s">
        <v>114</v>
      </c>
      <c r="E16" s="54" t="s">
        <v>103</v>
      </c>
      <c r="F16" s="12" t="s">
        <v>111</v>
      </c>
      <c r="G16" s="13" t="s">
        <v>107</v>
      </c>
      <c r="H16" s="13" t="s">
        <v>107</v>
      </c>
      <c r="I16" s="83" t="str">
        <f t="shared" si="0"/>
        <v xml:space="preserve">hot </v>
      </c>
    </row>
    <row r="17" spans="1:11" ht="18.75" customHeight="1" x14ac:dyDescent="0.25">
      <c r="A17" s="1"/>
      <c r="B17" s="19" t="s">
        <v>89</v>
      </c>
      <c r="C17" s="33" t="s">
        <v>77</v>
      </c>
      <c r="D17" s="52" t="s">
        <v>114</v>
      </c>
      <c r="E17" s="54"/>
      <c r="F17" s="12"/>
      <c r="G17" s="13" t="s">
        <v>112</v>
      </c>
      <c r="H17" s="13" t="s">
        <v>107</v>
      </c>
      <c r="I17" s="83" t="str">
        <f t="shared" si="0"/>
        <v>grow</v>
      </c>
      <c r="J17" s="97"/>
      <c r="K17" s="97"/>
    </row>
    <row r="18" spans="1:11" ht="18.75" customHeight="1" x14ac:dyDescent="0.25">
      <c r="A18" s="1"/>
      <c r="B18" s="19" t="s">
        <v>89</v>
      </c>
      <c r="C18" s="33" t="s">
        <v>16</v>
      </c>
      <c r="D18" s="52" t="s">
        <v>114</v>
      </c>
      <c r="E18" s="54" t="s">
        <v>103</v>
      </c>
      <c r="F18" s="12" t="s">
        <v>118</v>
      </c>
      <c r="G18" s="13" t="s">
        <v>107</v>
      </c>
      <c r="H18" s="13" t="s">
        <v>107</v>
      </c>
      <c r="I18" s="83" t="str">
        <f t="shared" si="0"/>
        <v>spra</v>
      </c>
      <c r="J18" s="97"/>
      <c r="K18" s="97"/>
    </row>
    <row r="19" spans="1:11" ht="18.75" customHeight="1" x14ac:dyDescent="0.25">
      <c r="A19" s="1"/>
      <c r="B19" s="19" t="s">
        <v>89</v>
      </c>
      <c r="C19" s="33" t="s">
        <v>78</v>
      </c>
      <c r="D19" s="52" t="s">
        <v>114</v>
      </c>
      <c r="E19" s="54"/>
      <c r="F19" s="12" t="s">
        <v>111</v>
      </c>
      <c r="G19" s="13" t="s">
        <v>112</v>
      </c>
      <c r="H19" s="13" t="s">
        <v>112</v>
      </c>
      <c r="I19" s="83" t="str">
        <f t="shared" si="0"/>
        <v>grow</v>
      </c>
      <c r="J19" s="97"/>
      <c r="K19" s="97"/>
    </row>
    <row r="20" spans="1:11" ht="18.75" customHeight="1" x14ac:dyDescent="0.25">
      <c r="A20" s="1"/>
      <c r="B20" s="19" t="s">
        <v>89</v>
      </c>
      <c r="C20" s="33" t="s">
        <v>79</v>
      </c>
      <c r="D20" s="52" t="s">
        <v>114</v>
      </c>
      <c r="E20" s="54"/>
      <c r="F20" s="12"/>
      <c r="G20" s="13" t="s">
        <v>112</v>
      </c>
      <c r="H20" s="13" t="s">
        <v>107</v>
      </c>
      <c r="I20" s="83" t="str">
        <f t="shared" si="0"/>
        <v>grow</v>
      </c>
      <c r="J20" s="97"/>
      <c r="K20" s="97"/>
    </row>
    <row r="21" spans="1:11" ht="18.75" customHeight="1" x14ac:dyDescent="0.25">
      <c r="A21" s="1"/>
      <c r="B21" s="19" t="s">
        <v>89</v>
      </c>
      <c r="C21" s="33" t="s">
        <v>80</v>
      </c>
      <c r="D21" s="52" t="s">
        <v>114</v>
      </c>
      <c r="E21" s="54"/>
      <c r="F21" s="12"/>
      <c r="G21" s="13" t="s">
        <v>112</v>
      </c>
      <c r="H21" s="13" t="s">
        <v>107</v>
      </c>
      <c r="I21" s="83" t="str">
        <f t="shared" si="0"/>
        <v>grow</v>
      </c>
      <c r="J21" s="97"/>
      <c r="K21" s="97"/>
    </row>
    <row r="22" spans="1:11" ht="18.75" customHeight="1" x14ac:dyDescent="0.25">
      <c r="A22" s="1"/>
      <c r="B22" s="19" t="s">
        <v>89</v>
      </c>
      <c r="C22" s="33" t="s">
        <v>15</v>
      </c>
      <c r="D22" s="52" t="s">
        <v>114</v>
      </c>
      <c r="E22" s="54"/>
      <c r="F22" s="12"/>
      <c r="G22" s="13"/>
      <c r="H22" s="13"/>
      <c r="I22" s="83" t="str">
        <f t="shared" si="0"/>
        <v>harv</v>
      </c>
      <c r="J22" s="97"/>
      <c r="K22" s="97"/>
    </row>
    <row r="23" spans="1:11" ht="18.75" customHeight="1" x14ac:dyDescent="0.25">
      <c r="A23" s="1"/>
      <c r="B23" s="19" t="s">
        <v>89</v>
      </c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83" t="str">
        <f t="shared" si="0"/>
        <v>sele</v>
      </c>
      <c r="J23" s="97"/>
      <c r="K23" s="97"/>
    </row>
    <row r="24" spans="1:11" ht="18.75" customHeight="1" x14ac:dyDescent="0.25">
      <c r="A24" s="1"/>
      <c r="B24" s="19" t="s">
        <v>89</v>
      </c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83" t="str">
        <f t="shared" si="0"/>
        <v>sele</v>
      </c>
      <c r="J24" s="97"/>
      <c r="K24" s="97"/>
    </row>
    <row r="25" spans="1:11" ht="18.75" customHeight="1" x14ac:dyDescent="0.25">
      <c r="A25" s="1"/>
      <c r="B25" s="19" t="s">
        <v>89</v>
      </c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83" t="str">
        <f t="shared" si="0"/>
        <v>sele</v>
      </c>
      <c r="J25" s="97"/>
      <c r="K25" s="97"/>
    </row>
    <row r="26" spans="1:11" ht="18.75" customHeight="1" x14ac:dyDescent="0.25">
      <c r="A26" s="1"/>
      <c r="B26" s="19" t="s">
        <v>89</v>
      </c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83" t="str">
        <f t="shared" si="0"/>
        <v>sele</v>
      </c>
      <c r="J26" s="97"/>
      <c r="K26" s="97"/>
    </row>
    <row r="27" spans="1:11" ht="18.75" customHeight="1" x14ac:dyDescent="0.25">
      <c r="A27" s="1"/>
      <c r="B27" s="55" t="s">
        <v>89</v>
      </c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83" t="str">
        <f t="shared" si="0"/>
        <v>sele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3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4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 t="s">
        <v>89</v>
      </c>
      <c r="C6" s="44" t="s">
        <v>46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29">
        <v>6.8</v>
      </c>
      <c r="F7" s="29">
        <v>0</v>
      </c>
      <c r="G7" s="51">
        <v>5</v>
      </c>
      <c r="H7" s="51">
        <v>4</v>
      </c>
      <c r="I7" s="39"/>
      <c r="J7" s="97"/>
      <c r="K7" s="97"/>
    </row>
    <row r="8" spans="1:11" ht="18.75" customHeight="1" x14ac:dyDescent="0.25">
      <c r="A8" s="1"/>
      <c r="B8" s="19">
        <v>1</v>
      </c>
      <c r="C8" s="33" t="s">
        <v>46</v>
      </c>
      <c r="D8" s="52" t="s">
        <v>114</v>
      </c>
      <c r="E8" s="53" t="s">
        <v>103</v>
      </c>
      <c r="F8" s="16" t="s">
        <v>111</v>
      </c>
      <c r="G8" s="17" t="s">
        <v>47</v>
      </c>
      <c r="H8" s="17" t="s">
        <v>48</v>
      </c>
      <c r="I8" s="39" t="s">
        <v>104</v>
      </c>
      <c r="J8" s="97"/>
      <c r="K8" s="97"/>
    </row>
    <row r="9" spans="1:11" ht="18.75" customHeight="1" x14ac:dyDescent="0.25">
      <c r="A9" s="1"/>
      <c r="B9" s="19" t="s">
        <v>89</v>
      </c>
      <c r="C9" s="33" t="s">
        <v>20</v>
      </c>
      <c r="D9" s="52" t="s">
        <v>114</v>
      </c>
      <c r="E9" s="54" t="s">
        <v>105</v>
      </c>
      <c r="F9" s="12" t="s">
        <v>106</v>
      </c>
      <c r="G9" s="13" t="s">
        <v>107</v>
      </c>
      <c r="H9" s="13" t="s">
        <v>107</v>
      </c>
      <c r="I9" s="39" t="s">
        <v>104</v>
      </c>
      <c r="J9" s="97"/>
      <c r="K9" s="97"/>
    </row>
    <row r="10" spans="1:11" ht="18.75" customHeight="1" x14ac:dyDescent="0.25">
      <c r="A10" s="1"/>
      <c r="B10" s="19" t="s">
        <v>89</v>
      </c>
      <c r="C10" s="33" t="s">
        <v>75</v>
      </c>
      <c r="D10" s="52" t="s">
        <v>114</v>
      </c>
      <c r="E10" s="54"/>
      <c r="F10" s="12" t="s">
        <v>111</v>
      </c>
      <c r="G10" s="13" t="s">
        <v>112</v>
      </c>
      <c r="H10" s="13" t="s">
        <v>107</v>
      </c>
      <c r="I10" s="39" t="s">
        <v>113</v>
      </c>
      <c r="J10" s="97"/>
      <c r="K10" s="97"/>
    </row>
    <row r="11" spans="1:11" ht="18.75" customHeight="1" x14ac:dyDescent="0.25">
      <c r="A11" s="1"/>
      <c r="B11" s="19" t="s">
        <v>90</v>
      </c>
      <c r="C11" s="33" t="s">
        <v>76</v>
      </c>
      <c r="D11" s="52" t="s">
        <v>114</v>
      </c>
      <c r="E11" s="54" t="s">
        <v>116</v>
      </c>
      <c r="F11" s="12" t="s">
        <v>111</v>
      </c>
      <c r="G11" s="13" t="s">
        <v>112</v>
      </c>
      <c r="H11" s="13" t="s">
        <v>112</v>
      </c>
      <c r="I11" s="39" t="s">
        <v>113</v>
      </c>
      <c r="J11" s="97"/>
      <c r="K11" s="97"/>
    </row>
    <row r="12" spans="1:11" ht="18.75" customHeight="1" x14ac:dyDescent="0.25">
      <c r="A12" s="1"/>
      <c r="B12" s="19" t="s">
        <v>92</v>
      </c>
      <c r="C12" s="33" t="s">
        <v>77</v>
      </c>
      <c r="D12" s="52" t="s">
        <v>114</v>
      </c>
      <c r="E12" s="54"/>
      <c r="F12" s="12"/>
      <c r="G12" s="13" t="s">
        <v>112</v>
      </c>
      <c r="H12" s="13" t="s">
        <v>107</v>
      </c>
      <c r="I12" s="39" t="s">
        <v>113</v>
      </c>
      <c r="J12" s="97"/>
      <c r="K12" s="97"/>
    </row>
    <row r="13" spans="1:11" ht="18.75" customHeight="1" x14ac:dyDescent="0.25">
      <c r="A13" s="1"/>
      <c r="B13" s="19" t="s">
        <v>93</v>
      </c>
      <c r="C13" s="33" t="s">
        <v>78</v>
      </c>
      <c r="D13" s="52" t="s">
        <v>114</v>
      </c>
      <c r="E13" s="54"/>
      <c r="F13" s="12" t="s">
        <v>111</v>
      </c>
      <c r="G13" s="13" t="s">
        <v>112</v>
      </c>
      <c r="H13" s="13" t="s">
        <v>112</v>
      </c>
      <c r="I13" s="39" t="s">
        <v>113</v>
      </c>
      <c r="J13" s="97"/>
      <c r="K13" s="97"/>
    </row>
    <row r="14" spans="1:11" ht="18.75" customHeight="1" x14ac:dyDescent="0.25">
      <c r="A14" s="1"/>
      <c r="B14" s="19" t="s">
        <v>94</v>
      </c>
      <c r="C14" s="33" t="s">
        <v>79</v>
      </c>
      <c r="D14" s="52" t="s">
        <v>114</v>
      </c>
      <c r="E14" s="54"/>
      <c r="F14" s="12"/>
      <c r="G14" s="13" t="s">
        <v>112</v>
      </c>
      <c r="H14" s="13" t="s">
        <v>107</v>
      </c>
      <c r="I14" s="39" t="s">
        <v>113</v>
      </c>
      <c r="J14" s="97"/>
      <c r="K14" s="97"/>
    </row>
    <row r="15" spans="1:11" ht="18.75" customHeight="1" x14ac:dyDescent="0.25">
      <c r="A15" s="1"/>
      <c r="B15" s="19" t="s">
        <v>95</v>
      </c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 t="s">
        <v>95</v>
      </c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 t="s">
        <v>95</v>
      </c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 t="s">
        <v>95</v>
      </c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 t="s">
        <v>95</v>
      </c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 t="s">
        <v>95</v>
      </c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 t="s">
        <v>95</v>
      </c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 t="s">
        <v>95</v>
      </c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 t="s">
        <v>95</v>
      </c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 t="s">
        <v>95</v>
      </c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 t="s">
        <v>95</v>
      </c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 t="s">
        <v>95</v>
      </c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 t="s">
        <v>95</v>
      </c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 t="s">
        <v>109</v>
      </c>
      <c r="F28" s="50" t="s">
        <v>109</v>
      </c>
      <c r="G28" s="51" t="s">
        <v>109</v>
      </c>
      <c r="H28" s="51" t="s">
        <v>109</v>
      </c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 t="s">
        <v>109</v>
      </c>
      <c r="F30" s="50" t="s">
        <v>109</v>
      </c>
      <c r="G30" s="51" t="s">
        <v>109</v>
      </c>
      <c r="H30" s="51" t="s">
        <v>109</v>
      </c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5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6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91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91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119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K30"/>
  <sheetViews>
    <sheetView workbookViewId="0"/>
  </sheetViews>
  <sheetFormatPr baseColWidth="10" defaultRowHeight="13.2" x14ac:dyDescent="0.25"/>
  <cols>
    <col min="1" max="1" width="3" customWidth="1"/>
    <col min="2" max="2" width="4" customWidth="1"/>
    <col min="3" max="3" width="31.44140625" customWidth="1"/>
    <col min="4" max="4" width="5.109375" customWidth="1"/>
    <col min="5" max="5" width="8.88671875" customWidth="1"/>
    <col min="6" max="6" width="13.21875" customWidth="1"/>
    <col min="7" max="7" width="6.6640625" customWidth="1"/>
    <col min="8" max="8" width="8" customWidth="1"/>
    <col min="9" max="9" width="3.77734375" customWidth="1"/>
    <col min="10" max="10" width="52.5546875" customWidth="1"/>
    <col min="11" max="11" width="55.5546875" customWidth="1"/>
    <col min="12" max="256" width="11.21875" customWidth="1"/>
  </cols>
  <sheetData>
    <row r="1" spans="1:11" x14ac:dyDescent="0.25">
      <c r="A1" s="1"/>
      <c r="B1" s="35"/>
      <c r="C1" s="35"/>
      <c r="D1" s="36"/>
      <c r="E1" s="36"/>
      <c r="F1" s="37"/>
      <c r="G1" s="38"/>
      <c r="H1" s="38"/>
      <c r="I1" s="39"/>
      <c r="J1" s="21"/>
      <c r="K1" s="21"/>
    </row>
    <row r="2" spans="1:11" ht="18.75" customHeight="1" x14ac:dyDescent="0.25">
      <c r="A2" s="1"/>
      <c r="B2" s="99" t="s">
        <v>98</v>
      </c>
      <c r="C2" s="99"/>
      <c r="D2" s="100">
        <v>7</v>
      </c>
      <c r="E2" s="105"/>
      <c r="F2" s="105"/>
      <c r="G2" s="105"/>
      <c r="H2" s="40"/>
      <c r="I2" s="39"/>
      <c r="J2" s="97"/>
      <c r="K2" s="97"/>
    </row>
    <row r="3" spans="1:11" ht="18.75" customHeight="1" x14ac:dyDescent="0.25">
      <c r="A3" s="1"/>
      <c r="B3" s="99"/>
      <c r="C3" s="99"/>
      <c r="D3" s="100"/>
      <c r="E3" s="106"/>
      <c r="F3" s="106"/>
      <c r="G3" s="106"/>
      <c r="H3" s="41"/>
      <c r="I3" s="39"/>
      <c r="J3" s="97"/>
      <c r="K3" s="97"/>
    </row>
    <row r="4" spans="1:11" ht="18.75" customHeight="1" x14ac:dyDescent="0.25">
      <c r="A4" s="1"/>
      <c r="B4" s="103" t="s">
        <v>0</v>
      </c>
      <c r="C4" s="103"/>
      <c r="D4" s="103"/>
      <c r="E4" s="107"/>
      <c r="F4" s="107"/>
      <c r="G4" s="107"/>
      <c r="H4" s="42"/>
      <c r="I4" s="39"/>
      <c r="J4" s="97"/>
      <c r="K4" s="97"/>
    </row>
    <row r="5" spans="1:11" ht="12" customHeight="1" x14ac:dyDescent="0.25">
      <c r="A5" s="1"/>
      <c r="B5" s="1"/>
      <c r="C5" s="1"/>
      <c r="D5" s="1"/>
      <c r="E5" s="1"/>
      <c r="F5" s="1"/>
      <c r="G5" s="1"/>
      <c r="H5" s="1"/>
      <c r="I5" s="39"/>
      <c r="J5" s="97"/>
      <c r="K5" s="97"/>
    </row>
    <row r="6" spans="1:11" ht="22.5" customHeight="1" x14ac:dyDescent="0.25">
      <c r="A6" s="1"/>
      <c r="B6" s="43"/>
      <c r="C6" s="44" t="s">
        <v>96</v>
      </c>
      <c r="D6" s="45"/>
      <c r="E6" s="6" t="s">
        <v>1</v>
      </c>
      <c r="F6" s="7" t="s">
        <v>99</v>
      </c>
      <c r="G6" s="8" t="s">
        <v>3</v>
      </c>
      <c r="H6" s="46" t="s">
        <v>4</v>
      </c>
      <c r="I6" s="39"/>
      <c r="J6" s="97"/>
      <c r="K6" s="97"/>
    </row>
    <row r="7" spans="1:11" ht="22.5" customHeight="1" x14ac:dyDescent="0.25">
      <c r="A7" s="1"/>
      <c r="B7" s="29" t="s">
        <v>100</v>
      </c>
      <c r="C7" s="47" t="s">
        <v>91</v>
      </c>
      <c r="D7" s="48" t="s">
        <v>101</v>
      </c>
      <c r="E7" s="49"/>
      <c r="F7" s="50"/>
      <c r="G7" s="51"/>
      <c r="H7" s="51"/>
      <c r="I7" s="39"/>
      <c r="J7" s="97"/>
      <c r="K7" s="97"/>
    </row>
    <row r="8" spans="1:11" ht="18.75" customHeight="1" x14ac:dyDescent="0.25">
      <c r="A8" s="1"/>
      <c r="B8" s="19"/>
      <c r="C8" s="33" t="s">
        <v>96</v>
      </c>
      <c r="D8" s="52" t="s">
        <v>114</v>
      </c>
      <c r="E8" s="53" t="s">
        <v>109</v>
      </c>
      <c r="F8" s="16" t="s">
        <v>109</v>
      </c>
      <c r="G8" s="17" t="s">
        <v>109</v>
      </c>
      <c r="H8" s="17" t="s">
        <v>109</v>
      </c>
      <c r="I8" s="39" t="s">
        <v>110</v>
      </c>
      <c r="J8" s="97"/>
      <c r="K8" s="97"/>
    </row>
    <row r="9" spans="1:11" ht="18.75" customHeight="1" x14ac:dyDescent="0.25">
      <c r="A9" s="1"/>
      <c r="B9" s="19"/>
      <c r="C9" s="33" t="s">
        <v>91</v>
      </c>
      <c r="D9" s="52" t="s">
        <v>114</v>
      </c>
      <c r="E9" s="54" t="s">
        <v>109</v>
      </c>
      <c r="F9" s="12" t="s">
        <v>109</v>
      </c>
      <c r="G9" s="13" t="s">
        <v>109</v>
      </c>
      <c r="H9" s="13" t="s">
        <v>109</v>
      </c>
      <c r="I9" s="39" t="s">
        <v>119</v>
      </c>
      <c r="J9" s="97"/>
      <c r="K9" s="97"/>
    </row>
    <row r="10" spans="1:11" ht="18.75" customHeight="1" x14ac:dyDescent="0.25">
      <c r="A10" s="1"/>
      <c r="B10" s="19"/>
      <c r="C10" s="33" t="s">
        <v>91</v>
      </c>
      <c r="D10" s="52" t="s">
        <v>114</v>
      </c>
      <c r="E10" s="54" t="s">
        <v>109</v>
      </c>
      <c r="F10" s="12" t="s">
        <v>109</v>
      </c>
      <c r="G10" s="13" t="s">
        <v>109</v>
      </c>
      <c r="H10" s="13" t="s">
        <v>109</v>
      </c>
      <c r="I10" s="39" t="s">
        <v>119</v>
      </c>
      <c r="J10" s="97"/>
      <c r="K10" s="97"/>
    </row>
    <row r="11" spans="1:11" ht="18.75" customHeight="1" x14ac:dyDescent="0.25">
      <c r="A11" s="1"/>
      <c r="B11" s="19"/>
      <c r="C11" s="33" t="s">
        <v>91</v>
      </c>
      <c r="D11" s="52" t="s">
        <v>114</v>
      </c>
      <c r="E11" s="54" t="s">
        <v>109</v>
      </c>
      <c r="F11" s="12" t="s">
        <v>109</v>
      </c>
      <c r="G11" s="13" t="s">
        <v>109</v>
      </c>
      <c r="H11" s="13" t="s">
        <v>109</v>
      </c>
      <c r="I11" s="39" t="s">
        <v>119</v>
      </c>
      <c r="J11" s="97"/>
      <c r="K11" s="97"/>
    </row>
    <row r="12" spans="1:11" ht="18.75" customHeight="1" x14ac:dyDescent="0.25">
      <c r="A12" s="1"/>
      <c r="B12" s="19"/>
      <c r="C12" s="33" t="s">
        <v>91</v>
      </c>
      <c r="D12" s="52" t="s">
        <v>114</v>
      </c>
      <c r="E12" s="54" t="s">
        <v>109</v>
      </c>
      <c r="F12" s="12" t="s">
        <v>109</v>
      </c>
      <c r="G12" s="13" t="s">
        <v>109</v>
      </c>
      <c r="H12" s="13" t="s">
        <v>109</v>
      </c>
      <c r="I12" s="39" t="s">
        <v>119</v>
      </c>
      <c r="J12" s="97"/>
      <c r="K12" s="97"/>
    </row>
    <row r="13" spans="1:11" ht="18.75" customHeight="1" x14ac:dyDescent="0.25">
      <c r="A13" s="1"/>
      <c r="B13" s="19"/>
      <c r="C13" s="33" t="s">
        <v>91</v>
      </c>
      <c r="D13" s="52" t="s">
        <v>114</v>
      </c>
      <c r="E13" s="54" t="s">
        <v>109</v>
      </c>
      <c r="F13" s="12" t="s">
        <v>109</v>
      </c>
      <c r="G13" s="13" t="s">
        <v>109</v>
      </c>
      <c r="H13" s="13" t="s">
        <v>109</v>
      </c>
      <c r="I13" s="39" t="s">
        <v>119</v>
      </c>
      <c r="J13" s="97"/>
      <c r="K13" s="97"/>
    </row>
    <row r="14" spans="1:11" ht="18.75" customHeight="1" x14ac:dyDescent="0.25">
      <c r="A14" s="1"/>
      <c r="B14" s="19"/>
      <c r="C14" s="33" t="s">
        <v>91</v>
      </c>
      <c r="D14" s="52" t="s">
        <v>114</v>
      </c>
      <c r="E14" s="54" t="s">
        <v>109</v>
      </c>
      <c r="F14" s="12" t="s">
        <v>109</v>
      </c>
      <c r="G14" s="13" t="s">
        <v>109</v>
      </c>
      <c r="H14" s="13" t="s">
        <v>109</v>
      </c>
      <c r="I14" s="39" t="s">
        <v>119</v>
      </c>
      <c r="J14" s="97"/>
      <c r="K14" s="97"/>
    </row>
    <row r="15" spans="1:11" ht="18.75" customHeight="1" x14ac:dyDescent="0.25">
      <c r="A15" s="1"/>
      <c r="B15" s="19"/>
      <c r="C15" s="33" t="s">
        <v>91</v>
      </c>
      <c r="D15" s="52" t="s">
        <v>114</v>
      </c>
      <c r="E15" s="54" t="s">
        <v>109</v>
      </c>
      <c r="F15" s="12" t="s">
        <v>109</v>
      </c>
      <c r="G15" s="13" t="s">
        <v>109</v>
      </c>
      <c r="H15" s="13" t="s">
        <v>109</v>
      </c>
      <c r="I15" s="39" t="s">
        <v>119</v>
      </c>
      <c r="J15" s="97"/>
      <c r="K15" s="97"/>
    </row>
    <row r="16" spans="1:11" ht="18.75" customHeight="1" x14ac:dyDescent="0.25">
      <c r="A16" s="1"/>
      <c r="B16" s="19"/>
      <c r="C16" s="33" t="s">
        <v>91</v>
      </c>
      <c r="D16" s="52" t="s">
        <v>114</v>
      </c>
      <c r="E16" s="54" t="s">
        <v>109</v>
      </c>
      <c r="F16" s="12" t="s">
        <v>109</v>
      </c>
      <c r="G16" s="13" t="s">
        <v>109</v>
      </c>
      <c r="H16" s="13" t="s">
        <v>109</v>
      </c>
      <c r="I16" s="39" t="s">
        <v>119</v>
      </c>
    </row>
    <row r="17" spans="1:11" ht="18.75" customHeight="1" x14ac:dyDescent="0.25">
      <c r="A17" s="1"/>
      <c r="B17" s="19"/>
      <c r="C17" s="33" t="s">
        <v>91</v>
      </c>
      <c r="D17" s="52" t="s">
        <v>114</v>
      </c>
      <c r="E17" s="54" t="s">
        <v>109</v>
      </c>
      <c r="F17" s="12" t="s">
        <v>109</v>
      </c>
      <c r="G17" s="13" t="s">
        <v>109</v>
      </c>
      <c r="H17" s="13" t="s">
        <v>109</v>
      </c>
      <c r="I17" s="39" t="s">
        <v>119</v>
      </c>
      <c r="J17" s="97"/>
      <c r="K17" s="97"/>
    </row>
    <row r="18" spans="1:11" ht="18.75" customHeight="1" x14ac:dyDescent="0.25">
      <c r="A18" s="1"/>
      <c r="B18" s="19"/>
      <c r="C18" s="33" t="s">
        <v>91</v>
      </c>
      <c r="D18" s="52" t="s">
        <v>114</v>
      </c>
      <c r="E18" s="54" t="s">
        <v>109</v>
      </c>
      <c r="F18" s="12" t="s">
        <v>109</v>
      </c>
      <c r="G18" s="13" t="s">
        <v>109</v>
      </c>
      <c r="H18" s="13" t="s">
        <v>109</v>
      </c>
      <c r="I18" s="39" t="s">
        <v>119</v>
      </c>
      <c r="J18" s="97"/>
      <c r="K18" s="97"/>
    </row>
    <row r="19" spans="1:11" ht="18.75" customHeight="1" x14ac:dyDescent="0.25">
      <c r="A19" s="1"/>
      <c r="B19" s="19"/>
      <c r="C19" s="33" t="s">
        <v>91</v>
      </c>
      <c r="D19" s="52" t="s">
        <v>114</v>
      </c>
      <c r="E19" s="54" t="s">
        <v>109</v>
      </c>
      <c r="F19" s="12" t="s">
        <v>109</v>
      </c>
      <c r="G19" s="13" t="s">
        <v>109</v>
      </c>
      <c r="H19" s="13" t="s">
        <v>109</v>
      </c>
      <c r="I19" s="39" t="s">
        <v>119</v>
      </c>
      <c r="J19" s="97"/>
      <c r="K19" s="97"/>
    </row>
    <row r="20" spans="1:11" ht="18.75" customHeight="1" x14ac:dyDescent="0.25">
      <c r="A20" s="1"/>
      <c r="B20" s="19"/>
      <c r="C20" s="33" t="s">
        <v>91</v>
      </c>
      <c r="D20" s="52" t="s">
        <v>114</v>
      </c>
      <c r="E20" s="54" t="s">
        <v>109</v>
      </c>
      <c r="F20" s="12" t="s">
        <v>109</v>
      </c>
      <c r="G20" s="13" t="s">
        <v>109</v>
      </c>
      <c r="H20" s="13" t="s">
        <v>109</v>
      </c>
      <c r="I20" s="39" t="s">
        <v>119</v>
      </c>
      <c r="J20" s="97"/>
      <c r="K20" s="97"/>
    </row>
    <row r="21" spans="1:11" ht="18.75" customHeight="1" x14ac:dyDescent="0.25">
      <c r="A21" s="1"/>
      <c r="B21" s="19"/>
      <c r="C21" s="33" t="s">
        <v>91</v>
      </c>
      <c r="D21" s="52" t="s">
        <v>114</v>
      </c>
      <c r="E21" s="54" t="s">
        <v>109</v>
      </c>
      <c r="F21" s="12" t="s">
        <v>109</v>
      </c>
      <c r="G21" s="13" t="s">
        <v>109</v>
      </c>
      <c r="H21" s="13" t="s">
        <v>109</v>
      </c>
      <c r="I21" s="39" t="s">
        <v>119</v>
      </c>
      <c r="J21" s="97"/>
      <c r="K21" s="97"/>
    </row>
    <row r="22" spans="1:11" ht="18.75" customHeight="1" x14ac:dyDescent="0.25">
      <c r="A22" s="1"/>
      <c r="B22" s="19"/>
      <c r="C22" s="33" t="s">
        <v>91</v>
      </c>
      <c r="D22" s="52" t="s">
        <v>114</v>
      </c>
      <c r="E22" s="54" t="s">
        <v>109</v>
      </c>
      <c r="F22" s="12" t="s">
        <v>109</v>
      </c>
      <c r="G22" s="13" t="s">
        <v>109</v>
      </c>
      <c r="H22" s="13" t="s">
        <v>109</v>
      </c>
      <c r="I22" s="39" t="s">
        <v>119</v>
      </c>
      <c r="J22" s="97"/>
      <c r="K22" s="97"/>
    </row>
    <row r="23" spans="1:11" ht="18.75" customHeight="1" x14ac:dyDescent="0.25">
      <c r="A23" s="1"/>
      <c r="B23" s="19"/>
      <c r="C23" s="33" t="s">
        <v>91</v>
      </c>
      <c r="D23" s="52" t="s">
        <v>114</v>
      </c>
      <c r="E23" s="54" t="s">
        <v>109</v>
      </c>
      <c r="F23" s="12" t="s">
        <v>109</v>
      </c>
      <c r="G23" s="13" t="s">
        <v>109</v>
      </c>
      <c r="H23" s="13" t="s">
        <v>109</v>
      </c>
      <c r="I23" s="39" t="s">
        <v>119</v>
      </c>
      <c r="J23" s="97"/>
      <c r="K23" s="97"/>
    </row>
    <row r="24" spans="1:11" ht="18.75" customHeight="1" x14ac:dyDescent="0.25">
      <c r="A24" s="1"/>
      <c r="B24" s="19"/>
      <c r="C24" s="33" t="s">
        <v>91</v>
      </c>
      <c r="D24" s="52" t="s">
        <v>114</v>
      </c>
      <c r="E24" s="54" t="s">
        <v>109</v>
      </c>
      <c r="F24" s="12" t="s">
        <v>109</v>
      </c>
      <c r="G24" s="13" t="s">
        <v>109</v>
      </c>
      <c r="H24" s="13" t="s">
        <v>109</v>
      </c>
      <c r="I24" s="39" t="s">
        <v>119</v>
      </c>
      <c r="J24" s="97"/>
      <c r="K24" s="97"/>
    </row>
    <row r="25" spans="1:11" ht="18.75" customHeight="1" x14ac:dyDescent="0.25">
      <c r="A25" s="1"/>
      <c r="B25" s="19"/>
      <c r="C25" s="33" t="s">
        <v>91</v>
      </c>
      <c r="D25" s="52" t="s">
        <v>114</v>
      </c>
      <c r="E25" s="54" t="s">
        <v>109</v>
      </c>
      <c r="F25" s="12" t="s">
        <v>109</v>
      </c>
      <c r="G25" s="13" t="s">
        <v>109</v>
      </c>
      <c r="H25" s="13" t="s">
        <v>109</v>
      </c>
      <c r="I25" s="39" t="s">
        <v>119</v>
      </c>
      <c r="J25" s="97"/>
      <c r="K25" s="97"/>
    </row>
    <row r="26" spans="1:11" ht="18.75" customHeight="1" x14ac:dyDescent="0.25">
      <c r="A26" s="1"/>
      <c r="B26" s="19"/>
      <c r="C26" s="33" t="s">
        <v>91</v>
      </c>
      <c r="D26" s="52" t="s">
        <v>114</v>
      </c>
      <c r="E26" s="54" t="s">
        <v>109</v>
      </c>
      <c r="F26" s="12" t="s">
        <v>109</v>
      </c>
      <c r="G26" s="13" t="s">
        <v>109</v>
      </c>
      <c r="H26" s="13" t="s">
        <v>109</v>
      </c>
      <c r="I26" s="39" t="s">
        <v>119</v>
      </c>
      <c r="J26" s="97"/>
      <c r="K26" s="97"/>
    </row>
    <row r="27" spans="1:11" ht="18.75" customHeight="1" x14ac:dyDescent="0.25">
      <c r="A27" s="1"/>
      <c r="B27" s="55"/>
      <c r="C27" s="56" t="s">
        <v>91</v>
      </c>
      <c r="D27" s="57" t="s">
        <v>114</v>
      </c>
      <c r="E27" s="58" t="s">
        <v>109</v>
      </c>
      <c r="F27" s="59" t="s">
        <v>109</v>
      </c>
      <c r="G27" s="60" t="s">
        <v>109</v>
      </c>
      <c r="H27" s="60" t="s">
        <v>109</v>
      </c>
      <c r="I27" s="39" t="s">
        <v>119</v>
      </c>
      <c r="J27" s="97"/>
      <c r="K27" s="97"/>
    </row>
    <row r="28" spans="1:11" ht="22.5" customHeight="1" x14ac:dyDescent="0.25">
      <c r="A28" s="1"/>
      <c r="B28" s="98" t="s">
        <v>120</v>
      </c>
      <c r="C28" s="98"/>
      <c r="D28" s="98"/>
      <c r="E28" s="49"/>
      <c r="F28" s="50"/>
      <c r="G28" s="51"/>
      <c r="H28" s="51"/>
      <c r="I28" s="39"/>
      <c r="J28" s="97"/>
      <c r="K28" s="97"/>
    </row>
    <row r="29" spans="1:11" ht="11.25" customHeight="1" x14ac:dyDescent="0.25">
      <c r="A29" s="1"/>
      <c r="B29" s="4"/>
      <c r="C29" s="2"/>
      <c r="D29" s="2"/>
      <c r="E29" s="2"/>
      <c r="F29" s="2"/>
      <c r="G29" s="2"/>
      <c r="H29" s="2"/>
      <c r="I29" s="39"/>
      <c r="J29" s="97"/>
      <c r="K29" s="97"/>
    </row>
    <row r="30" spans="1:11" ht="22.5" customHeight="1" x14ac:dyDescent="0.25">
      <c r="A30" s="1"/>
      <c r="B30" s="98" t="s">
        <v>121</v>
      </c>
      <c r="C30" s="98"/>
      <c r="D30" s="98"/>
      <c r="E30" s="49"/>
      <c r="F30" s="50"/>
      <c r="G30" s="51"/>
      <c r="H30" s="51"/>
      <c r="I30" s="39"/>
      <c r="J30" s="97"/>
      <c r="K30" s="97"/>
    </row>
  </sheetData>
  <mergeCells count="12">
    <mergeCell ref="J17:J30"/>
    <mergeCell ref="K17:K30"/>
    <mergeCell ref="B28:D28"/>
    <mergeCell ref="B30:D30"/>
    <mergeCell ref="B2:C3"/>
    <mergeCell ref="D2:D3"/>
    <mergeCell ref="E2:G2"/>
    <mergeCell ref="J2:J15"/>
    <mergeCell ref="K2:K15"/>
    <mergeCell ref="E3:G3"/>
    <mergeCell ref="B4:D4"/>
    <mergeCell ref="E4:G4"/>
  </mergeCell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2</vt:i4>
      </vt:variant>
    </vt:vector>
  </HeadingPairs>
  <TitlesOfParts>
    <vt:vector size="33" baseType="lpstr">
      <vt:lpstr>data</vt:lpstr>
      <vt:lpstr>FIELD OVERVIEW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selecciona_el_proximo_paso</vt:lpstr>
      <vt:lpstr>select_next_work_step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Prieto</dc:creator>
  <cp:lastModifiedBy>Alfredo</cp:lastModifiedBy>
  <dcterms:created xsi:type="dcterms:W3CDTF">2015-05-07T15:07:16Z</dcterms:created>
  <dcterms:modified xsi:type="dcterms:W3CDTF">2015-05-07T16:31:03Z</dcterms:modified>
</cp:coreProperties>
</file>