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2_ APPROBATION/"/>
    </mc:Choice>
  </mc:AlternateContent>
  <xr:revisionPtr revIDLastSave="957" documentId="8_{8573E4D2-6BE1-449D-88AC-04140C5F887C}" xr6:coauthVersionLast="47" xr6:coauthVersionMax="47" xr10:uidLastSave="{5B2E28D5-50A9-432E-BDCB-1EBA2CB0825E}"/>
  <bookViews>
    <workbookView xWindow="-3555" yWindow="-16320" windowWidth="29040" windowHeight="15720" xr2:uid="{00000000-000D-0000-FFFF-FFFF00000000}"/>
  </bookViews>
  <sheets>
    <sheet name="Répétabilité  Reproductibilité" sheetId="1" r:id="rId1"/>
    <sheet name="Formules" sheetId="5" r:id="rId2"/>
    <sheet name="Vérifications formules 1" sheetId="6" r:id="rId3"/>
    <sheet name="Vérifications formules 2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9" i="7" l="1"/>
  <c r="N69" i="7"/>
  <c r="M69" i="7"/>
  <c r="J73" i="7"/>
  <c r="J74" i="7"/>
  <c r="G74" i="7"/>
  <c r="G73" i="7"/>
  <c r="D73" i="7"/>
  <c r="J69" i="7"/>
  <c r="G69" i="7"/>
  <c r="D74" i="7"/>
  <c r="D69" i="7"/>
  <c r="K63" i="1"/>
  <c r="J63" i="1"/>
  <c r="H63" i="1"/>
  <c r="G63" i="1"/>
  <c r="E63" i="1"/>
  <c r="D63" i="1"/>
  <c r="K63" i="7"/>
  <c r="J63" i="7"/>
  <c r="H63" i="7"/>
  <c r="G63" i="7"/>
  <c r="E63" i="7"/>
  <c r="D63" i="7"/>
  <c r="K63" i="6"/>
  <c r="J63" i="6"/>
  <c r="H63" i="6"/>
  <c r="E63" i="6"/>
  <c r="D63" i="6"/>
  <c r="G63" i="6"/>
  <c r="L56" i="6"/>
  <c r="L55" i="6"/>
  <c r="L54" i="6"/>
  <c r="L53" i="6"/>
  <c r="L52" i="6"/>
  <c r="L51" i="6"/>
  <c r="N51" i="6" s="1"/>
  <c r="L50" i="6"/>
  <c r="L49" i="6"/>
  <c r="L48" i="6"/>
  <c r="O48" i="6" s="1"/>
  <c r="L47" i="6"/>
  <c r="L46" i="6"/>
  <c r="L45" i="6"/>
  <c r="L44" i="6"/>
  <c r="L43" i="6"/>
  <c r="L42" i="6"/>
  <c r="L41" i="6"/>
  <c r="L40" i="6"/>
  <c r="L39" i="6"/>
  <c r="L38" i="6"/>
  <c r="L37" i="6"/>
  <c r="L36" i="6"/>
  <c r="O36" i="6" s="1"/>
  <c r="L35" i="6"/>
  <c r="L34" i="6"/>
  <c r="L33" i="6"/>
  <c r="L32" i="6"/>
  <c r="L31" i="6"/>
  <c r="L30" i="6"/>
  <c r="L29" i="6"/>
  <c r="L28" i="6"/>
  <c r="L27" i="6"/>
  <c r="N27" i="6" s="1"/>
  <c r="L26" i="6"/>
  <c r="N26" i="6" s="1"/>
  <c r="L25" i="6"/>
  <c r="L24" i="6"/>
  <c r="L23" i="6"/>
  <c r="L22" i="6"/>
  <c r="L21" i="6"/>
  <c r="L20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N44" i="6" s="1"/>
  <c r="F43" i="6"/>
  <c r="F42" i="6"/>
  <c r="F41" i="6"/>
  <c r="F40" i="6"/>
  <c r="N40" i="6" s="1"/>
  <c r="F39" i="6"/>
  <c r="N39" i="6" s="1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I56" i="6"/>
  <c r="I55" i="6"/>
  <c r="O55" i="6" s="1"/>
  <c r="I53" i="6"/>
  <c r="I52" i="6"/>
  <c r="O52" i="6" s="1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O38" i="6" s="1"/>
  <c r="I37" i="6"/>
  <c r="I36" i="6"/>
  <c r="I35" i="6"/>
  <c r="I34" i="6"/>
  <c r="I33" i="6"/>
  <c r="I32" i="6"/>
  <c r="I31" i="6"/>
  <c r="I30" i="6"/>
  <c r="I29" i="6"/>
  <c r="I28" i="6"/>
  <c r="O28" i="6" s="1"/>
  <c r="I27" i="6"/>
  <c r="I26" i="6"/>
  <c r="O26" i="6" s="1"/>
  <c r="I25" i="6"/>
  <c r="I24" i="6"/>
  <c r="I23" i="6"/>
  <c r="I22" i="6"/>
  <c r="I21" i="6"/>
  <c r="I20" i="6"/>
  <c r="I54" i="6"/>
  <c r="K62" i="7"/>
  <c r="J62" i="7"/>
  <c r="H62" i="7"/>
  <c r="G62" i="7"/>
  <c r="E62" i="7"/>
  <c r="D62" i="7"/>
  <c r="K61" i="7"/>
  <c r="J61" i="7"/>
  <c r="H61" i="7"/>
  <c r="G61" i="7"/>
  <c r="E61" i="7"/>
  <c r="D61" i="7"/>
  <c r="K59" i="7"/>
  <c r="J59" i="7"/>
  <c r="H59" i="7"/>
  <c r="G59" i="7"/>
  <c r="E59" i="7"/>
  <c r="D59" i="7"/>
  <c r="K58" i="7"/>
  <c r="J58" i="7"/>
  <c r="H58" i="7"/>
  <c r="G58" i="7"/>
  <c r="E58" i="7"/>
  <c r="D58" i="7"/>
  <c r="L56" i="7"/>
  <c r="I56" i="7"/>
  <c r="F56" i="7"/>
  <c r="L55" i="7"/>
  <c r="I55" i="7"/>
  <c r="O55" i="7" s="1"/>
  <c r="F55" i="7"/>
  <c r="L54" i="7"/>
  <c r="I54" i="7"/>
  <c r="F54" i="7"/>
  <c r="L53" i="7"/>
  <c r="I53" i="7"/>
  <c r="F53" i="7"/>
  <c r="L52" i="7"/>
  <c r="I52" i="7"/>
  <c r="F52" i="7"/>
  <c r="L51" i="7"/>
  <c r="I51" i="7"/>
  <c r="O51" i="7" s="1"/>
  <c r="F51" i="7"/>
  <c r="N51" i="7" s="1"/>
  <c r="L50" i="7"/>
  <c r="I50" i="7"/>
  <c r="F50" i="7"/>
  <c r="L49" i="7"/>
  <c r="I49" i="7"/>
  <c r="O49" i="7" s="1"/>
  <c r="F49" i="7"/>
  <c r="L48" i="7"/>
  <c r="I48" i="7"/>
  <c r="F48" i="7"/>
  <c r="L47" i="7"/>
  <c r="I47" i="7"/>
  <c r="O47" i="7" s="1"/>
  <c r="F47" i="7"/>
  <c r="N47" i="7" s="1"/>
  <c r="L46" i="7"/>
  <c r="I46" i="7"/>
  <c r="F46" i="7"/>
  <c r="L45" i="7"/>
  <c r="I45" i="7"/>
  <c r="O45" i="7" s="1"/>
  <c r="F45" i="7"/>
  <c r="L44" i="7"/>
  <c r="N44" i="7" s="1"/>
  <c r="I44" i="7"/>
  <c r="F44" i="7"/>
  <c r="L43" i="7"/>
  <c r="I43" i="7"/>
  <c r="O43" i="7" s="1"/>
  <c r="F43" i="7"/>
  <c r="N43" i="7" s="1"/>
  <c r="L42" i="7"/>
  <c r="I42" i="7"/>
  <c r="F42" i="7"/>
  <c r="M42" i="7" s="1"/>
  <c r="L41" i="7"/>
  <c r="I41" i="7"/>
  <c r="O41" i="7" s="1"/>
  <c r="F41" i="7"/>
  <c r="L40" i="7"/>
  <c r="I40" i="7"/>
  <c r="F40" i="7"/>
  <c r="L39" i="7"/>
  <c r="I39" i="7"/>
  <c r="O39" i="7" s="1"/>
  <c r="F39" i="7"/>
  <c r="N39" i="7" s="1"/>
  <c r="L38" i="7"/>
  <c r="I38" i="7"/>
  <c r="F38" i="7"/>
  <c r="M38" i="7" s="1"/>
  <c r="L37" i="7"/>
  <c r="I37" i="7"/>
  <c r="O37" i="7" s="1"/>
  <c r="F37" i="7"/>
  <c r="N37" i="7" s="1"/>
  <c r="L36" i="7"/>
  <c r="N36" i="7" s="1"/>
  <c r="I36" i="7"/>
  <c r="F36" i="7"/>
  <c r="L35" i="7"/>
  <c r="I35" i="7"/>
  <c r="O35" i="7" s="1"/>
  <c r="F35" i="7"/>
  <c r="N35" i="7" s="1"/>
  <c r="L34" i="7"/>
  <c r="I34" i="7"/>
  <c r="F34" i="7"/>
  <c r="L33" i="7"/>
  <c r="I33" i="7"/>
  <c r="O33" i="7" s="1"/>
  <c r="F33" i="7"/>
  <c r="N33" i="7" s="1"/>
  <c r="L32" i="7"/>
  <c r="I32" i="7"/>
  <c r="F32" i="7"/>
  <c r="L31" i="7"/>
  <c r="I31" i="7"/>
  <c r="O31" i="7" s="1"/>
  <c r="F31" i="7"/>
  <c r="N31" i="7" s="1"/>
  <c r="L30" i="7"/>
  <c r="I30" i="7"/>
  <c r="F30" i="7"/>
  <c r="L29" i="7"/>
  <c r="I29" i="7"/>
  <c r="O29" i="7" s="1"/>
  <c r="F29" i="7"/>
  <c r="N29" i="7" s="1"/>
  <c r="L28" i="7"/>
  <c r="I28" i="7"/>
  <c r="F28" i="7"/>
  <c r="L27" i="7"/>
  <c r="I27" i="7"/>
  <c r="O27" i="7" s="1"/>
  <c r="F27" i="7"/>
  <c r="N27" i="7" s="1"/>
  <c r="L26" i="7"/>
  <c r="I26" i="7"/>
  <c r="F26" i="7"/>
  <c r="L25" i="7"/>
  <c r="I25" i="7"/>
  <c r="O25" i="7" s="1"/>
  <c r="F25" i="7"/>
  <c r="N25" i="7" s="1"/>
  <c r="L24" i="7"/>
  <c r="I24" i="7"/>
  <c r="F24" i="7"/>
  <c r="L23" i="7"/>
  <c r="I23" i="7"/>
  <c r="O23" i="7" s="1"/>
  <c r="F23" i="7"/>
  <c r="N23" i="7" s="1"/>
  <c r="L22" i="7"/>
  <c r="I22" i="7"/>
  <c r="F22" i="7"/>
  <c r="M22" i="7" s="1"/>
  <c r="L21" i="7"/>
  <c r="I21" i="7"/>
  <c r="O21" i="7" s="1"/>
  <c r="F21" i="7"/>
  <c r="N21" i="7" s="1"/>
  <c r="L20" i="7"/>
  <c r="I20" i="7"/>
  <c r="F20" i="7"/>
  <c r="K62" i="6"/>
  <c r="J62" i="6"/>
  <c r="H62" i="6"/>
  <c r="G62" i="6"/>
  <c r="E62" i="6"/>
  <c r="D62" i="6"/>
  <c r="K61" i="6"/>
  <c r="J61" i="6"/>
  <c r="H61" i="6"/>
  <c r="G61" i="6"/>
  <c r="E61" i="6"/>
  <c r="D61" i="6"/>
  <c r="K59" i="6"/>
  <c r="J59" i="6"/>
  <c r="H59" i="6"/>
  <c r="G59" i="6"/>
  <c r="E59" i="6"/>
  <c r="D59" i="6"/>
  <c r="K58" i="6"/>
  <c r="J58" i="6"/>
  <c r="H58" i="6"/>
  <c r="G58" i="6"/>
  <c r="E58" i="6"/>
  <c r="D58" i="6"/>
  <c r="M48" i="6"/>
  <c r="O44" i="6"/>
  <c r="N43" i="6"/>
  <c r="N36" i="6"/>
  <c r="N35" i="6"/>
  <c r="O34" i="6"/>
  <c r="O30" i="6"/>
  <c r="N30" i="6"/>
  <c r="O20" i="6"/>
  <c r="O56" i="7" l="1"/>
  <c r="N22" i="7"/>
  <c r="N50" i="7"/>
  <c r="M26" i="7"/>
  <c r="M54" i="7"/>
  <c r="N26" i="7"/>
  <c r="M28" i="7"/>
  <c r="M40" i="7"/>
  <c r="M44" i="7"/>
  <c r="M48" i="7"/>
  <c r="M52" i="7"/>
  <c r="M56" i="7"/>
  <c r="M20" i="7"/>
  <c r="N20" i="7"/>
  <c r="M50" i="7"/>
  <c r="N55" i="7"/>
  <c r="M24" i="7"/>
  <c r="M46" i="7"/>
  <c r="N46" i="7"/>
  <c r="M32" i="7"/>
  <c r="M36" i="7"/>
  <c r="N47" i="6"/>
  <c r="M32" i="6"/>
  <c r="M28" i="6"/>
  <c r="M38" i="6"/>
  <c r="M22" i="6"/>
  <c r="N55" i="6"/>
  <c r="O27" i="6"/>
  <c r="O35" i="6"/>
  <c r="O39" i="6"/>
  <c r="O43" i="6"/>
  <c r="O51" i="6"/>
  <c r="N52" i="6"/>
  <c r="N53" i="7"/>
  <c r="O53" i="7"/>
  <c r="N41" i="7"/>
  <c r="N45" i="7"/>
  <c r="N49" i="7"/>
  <c r="O54" i="7"/>
  <c r="O52" i="7"/>
  <c r="O50" i="7"/>
  <c r="M30" i="7"/>
  <c r="M34" i="7"/>
  <c r="N40" i="7"/>
  <c r="N48" i="7"/>
  <c r="N30" i="7"/>
  <c r="N34" i="7"/>
  <c r="N42" i="7"/>
  <c r="N38" i="7"/>
  <c r="N28" i="7"/>
  <c r="N32" i="7"/>
  <c r="N24" i="7"/>
  <c r="O56" i="6"/>
  <c r="J65" i="7"/>
  <c r="J66" i="7" s="1"/>
  <c r="N52" i="7"/>
  <c r="N54" i="7"/>
  <c r="N56" i="7"/>
  <c r="O20" i="7"/>
  <c r="O22" i="7"/>
  <c r="O24" i="7"/>
  <c r="O26" i="7"/>
  <c r="O28" i="7"/>
  <c r="O30" i="7"/>
  <c r="O32" i="7"/>
  <c r="O34" i="7"/>
  <c r="O36" i="7"/>
  <c r="O38" i="7"/>
  <c r="O40" i="7"/>
  <c r="O42" i="7"/>
  <c r="O44" i="7"/>
  <c r="O46" i="7"/>
  <c r="O48" i="7"/>
  <c r="D65" i="7"/>
  <c r="D66" i="7" s="1"/>
  <c r="G65" i="7"/>
  <c r="G66" i="7" s="1"/>
  <c r="M21" i="7"/>
  <c r="M23" i="7"/>
  <c r="M25" i="7"/>
  <c r="M27" i="7"/>
  <c r="M29" i="7"/>
  <c r="M31" i="7"/>
  <c r="M33" i="7"/>
  <c r="M35" i="7"/>
  <c r="M37" i="7"/>
  <c r="M39" i="7"/>
  <c r="M41" i="7"/>
  <c r="M43" i="7"/>
  <c r="M45" i="7"/>
  <c r="M47" i="7"/>
  <c r="M49" i="7"/>
  <c r="M51" i="7"/>
  <c r="M53" i="7"/>
  <c r="M55" i="7"/>
  <c r="O47" i="6"/>
  <c r="O42" i="6"/>
  <c r="O46" i="6"/>
  <c r="O40" i="6"/>
  <c r="N33" i="6"/>
  <c r="N37" i="6"/>
  <c r="N41" i="6"/>
  <c r="N45" i="6"/>
  <c r="O33" i="6"/>
  <c r="O37" i="6"/>
  <c r="O41" i="6"/>
  <c r="O45" i="6"/>
  <c r="M56" i="6"/>
  <c r="M42" i="6"/>
  <c r="M46" i="6"/>
  <c r="N54" i="6"/>
  <c r="O54" i="6"/>
  <c r="N50" i="6"/>
  <c r="O50" i="6"/>
  <c r="N31" i="6"/>
  <c r="N49" i="6"/>
  <c r="N53" i="6"/>
  <c r="O49" i="6"/>
  <c r="O53" i="6"/>
  <c r="N29" i="6"/>
  <c r="O29" i="6"/>
  <c r="O32" i="6"/>
  <c r="O31" i="6"/>
  <c r="N34" i="6"/>
  <c r="N25" i="6"/>
  <c r="O25" i="6"/>
  <c r="O24" i="6"/>
  <c r="N24" i="6"/>
  <c r="N23" i="6"/>
  <c r="O23" i="6"/>
  <c r="O22" i="6"/>
  <c r="J65" i="6"/>
  <c r="J66" i="6" s="1"/>
  <c r="N21" i="6"/>
  <c r="O21" i="6"/>
  <c r="D65" i="6"/>
  <c r="D66" i="6" s="1"/>
  <c r="M20" i="6"/>
  <c r="M26" i="6"/>
  <c r="M30" i="6"/>
  <c r="M36" i="6"/>
  <c r="M40" i="6"/>
  <c r="M44" i="6"/>
  <c r="M52" i="6"/>
  <c r="N20" i="6"/>
  <c r="N28" i="6"/>
  <c r="N32" i="6"/>
  <c r="N38" i="6"/>
  <c r="N42" i="6"/>
  <c r="N46" i="6"/>
  <c r="N48" i="6"/>
  <c r="N56" i="6"/>
  <c r="G65" i="6"/>
  <c r="G66" i="6" s="1"/>
  <c r="M50" i="6"/>
  <c r="M54" i="6"/>
  <c r="N22" i="6"/>
  <c r="M21" i="6"/>
  <c r="M23" i="6"/>
  <c r="M25" i="6"/>
  <c r="M27" i="6"/>
  <c r="M29" i="6"/>
  <c r="M31" i="6"/>
  <c r="M33" i="6"/>
  <c r="M35" i="6"/>
  <c r="M37" i="6"/>
  <c r="M39" i="6"/>
  <c r="M41" i="6"/>
  <c r="M43" i="6"/>
  <c r="M45" i="6"/>
  <c r="M47" i="6"/>
  <c r="M49" i="6"/>
  <c r="M51" i="6"/>
  <c r="M53" i="6"/>
  <c r="M55" i="6"/>
  <c r="M24" i="6"/>
  <c r="M34" i="6"/>
  <c r="J65" i="1"/>
  <c r="O46" i="1"/>
  <c r="N46" i="1"/>
  <c r="O45" i="1"/>
  <c r="N45" i="1"/>
  <c r="O40" i="1"/>
  <c r="N40" i="1"/>
  <c r="O39" i="1"/>
  <c r="N39" i="1"/>
  <c r="O34" i="1"/>
  <c r="N34" i="1"/>
  <c r="O33" i="1"/>
  <c r="N33" i="1"/>
  <c r="O28" i="1"/>
  <c r="N28" i="1"/>
  <c r="O27" i="1"/>
  <c r="N27" i="1"/>
  <c r="O22" i="1"/>
  <c r="N22" i="1"/>
  <c r="O21" i="1"/>
  <c r="N21" i="1"/>
  <c r="M41" i="1"/>
  <c r="M40" i="1"/>
  <c r="M29" i="1"/>
  <c r="M28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N42" i="1" s="1"/>
  <c r="L41" i="1"/>
  <c r="O41" i="1" s="1"/>
  <c r="L40" i="1"/>
  <c r="L39" i="1"/>
  <c r="L38" i="1"/>
  <c r="L37" i="1"/>
  <c r="L36" i="1"/>
  <c r="L35" i="1"/>
  <c r="L34" i="1"/>
  <c r="L33" i="1"/>
  <c r="L32" i="1"/>
  <c r="L31" i="1"/>
  <c r="L30" i="1"/>
  <c r="N30" i="1" s="1"/>
  <c r="L29" i="1"/>
  <c r="O29" i="1" s="1"/>
  <c r="L28" i="1"/>
  <c r="L27" i="1"/>
  <c r="L26" i="1"/>
  <c r="L25" i="1"/>
  <c r="L24" i="1"/>
  <c r="L23" i="1"/>
  <c r="L22" i="1"/>
  <c r="L21" i="1"/>
  <c r="L20" i="1"/>
  <c r="I56" i="1"/>
  <c r="O56" i="1" s="1"/>
  <c r="I55" i="1"/>
  <c r="O55" i="1" s="1"/>
  <c r="I54" i="1"/>
  <c r="O54" i="1" s="1"/>
  <c r="I53" i="1"/>
  <c r="I52" i="1"/>
  <c r="I51" i="1"/>
  <c r="I50" i="1"/>
  <c r="I49" i="1"/>
  <c r="I48" i="1"/>
  <c r="O48" i="1" s="1"/>
  <c r="I47" i="1"/>
  <c r="O47" i="1" s="1"/>
  <c r="I46" i="1"/>
  <c r="I45" i="1"/>
  <c r="I44" i="1"/>
  <c r="O44" i="1" s="1"/>
  <c r="I43" i="1"/>
  <c r="O43" i="1" s="1"/>
  <c r="I42" i="1"/>
  <c r="M42" i="1" s="1"/>
  <c r="I41" i="1"/>
  <c r="I40" i="1"/>
  <c r="I39" i="1"/>
  <c r="I38" i="1"/>
  <c r="O38" i="1" s="1"/>
  <c r="I37" i="1"/>
  <c r="O37" i="1" s="1"/>
  <c r="I36" i="1"/>
  <c r="O36" i="1" s="1"/>
  <c r="I35" i="1"/>
  <c r="O35" i="1" s="1"/>
  <c r="I34" i="1"/>
  <c r="I33" i="1"/>
  <c r="I32" i="1"/>
  <c r="O32" i="1" s="1"/>
  <c r="I31" i="1"/>
  <c r="O31" i="1" s="1"/>
  <c r="I30" i="1"/>
  <c r="M30" i="1" s="1"/>
  <c r="I29" i="1"/>
  <c r="I28" i="1"/>
  <c r="I27" i="1"/>
  <c r="I26" i="1"/>
  <c r="O26" i="1" s="1"/>
  <c r="I25" i="1"/>
  <c r="O25" i="1" s="1"/>
  <c r="I24" i="1"/>
  <c r="O24" i="1" s="1"/>
  <c r="I23" i="1"/>
  <c r="O23" i="1" s="1"/>
  <c r="I22" i="1"/>
  <c r="I21" i="1"/>
  <c r="I20" i="1"/>
  <c r="O20" i="1" s="1"/>
  <c r="F56" i="1"/>
  <c r="N56" i="1" s="1"/>
  <c r="F55" i="1"/>
  <c r="M55" i="1" s="1"/>
  <c r="F54" i="1"/>
  <c r="F53" i="1"/>
  <c r="F52" i="1"/>
  <c r="F51" i="1"/>
  <c r="N51" i="1" s="1"/>
  <c r="F50" i="1"/>
  <c r="F49" i="1"/>
  <c r="N49" i="1" s="1"/>
  <c r="F48" i="1"/>
  <c r="N48" i="1" s="1"/>
  <c r="F47" i="1"/>
  <c r="N47" i="1" s="1"/>
  <c r="F46" i="1"/>
  <c r="M46" i="1" s="1"/>
  <c r="F45" i="1"/>
  <c r="M45" i="1" s="1"/>
  <c r="F44" i="1"/>
  <c r="N44" i="1" s="1"/>
  <c r="F43" i="1"/>
  <c r="M43" i="1" s="1"/>
  <c r="F42" i="1"/>
  <c r="F41" i="1"/>
  <c r="F40" i="1"/>
  <c r="F39" i="1"/>
  <c r="M39" i="1" s="1"/>
  <c r="F38" i="1"/>
  <c r="N38" i="1" s="1"/>
  <c r="F37" i="1"/>
  <c r="M37" i="1" s="1"/>
  <c r="F36" i="1"/>
  <c r="N36" i="1" s="1"/>
  <c r="F35" i="1"/>
  <c r="N35" i="1" s="1"/>
  <c r="F34" i="1"/>
  <c r="M34" i="1" s="1"/>
  <c r="F33" i="1"/>
  <c r="M33" i="1" s="1"/>
  <c r="F32" i="1"/>
  <c r="M32" i="1" s="1"/>
  <c r="F31" i="1"/>
  <c r="M31" i="1" s="1"/>
  <c r="F30" i="1"/>
  <c r="F29" i="1"/>
  <c r="F28" i="1"/>
  <c r="F27" i="1"/>
  <c r="M27" i="1" s="1"/>
  <c r="F26" i="1"/>
  <c r="N26" i="1" s="1"/>
  <c r="F25" i="1"/>
  <c r="M25" i="1" s="1"/>
  <c r="F24" i="1"/>
  <c r="N24" i="1" s="1"/>
  <c r="F23" i="1"/>
  <c r="N23" i="1" s="1"/>
  <c r="F22" i="1"/>
  <c r="M22" i="1" s="1"/>
  <c r="F21" i="1"/>
  <c r="M21" i="1" s="1"/>
  <c r="F20" i="1"/>
  <c r="N20" i="1" s="1"/>
  <c r="K62" i="1"/>
  <c r="J62" i="1"/>
  <c r="K61" i="1"/>
  <c r="J61" i="1"/>
  <c r="K59" i="1"/>
  <c r="J59" i="1"/>
  <c r="K58" i="1"/>
  <c r="J58" i="1"/>
  <c r="H62" i="1"/>
  <c r="G62" i="1"/>
  <c r="E62" i="1"/>
  <c r="D62" i="1"/>
  <c r="H61" i="1"/>
  <c r="G61" i="1"/>
  <c r="E61" i="1"/>
  <c r="D61" i="1"/>
  <c r="H59" i="1"/>
  <c r="G59" i="1"/>
  <c r="E59" i="1"/>
  <c r="D59" i="1"/>
  <c r="H58" i="1"/>
  <c r="G58" i="1"/>
  <c r="E58" i="1"/>
  <c r="D58" i="1"/>
  <c r="N60" i="7" l="1"/>
  <c r="N63" i="7" s="1"/>
  <c r="M60" i="7"/>
  <c r="M63" i="7" s="1"/>
  <c r="O60" i="7"/>
  <c r="O63" i="7" s="1"/>
  <c r="O60" i="6"/>
  <c r="O63" i="6" s="1"/>
  <c r="N60" i="6"/>
  <c r="N63" i="6" s="1"/>
  <c r="M60" i="6"/>
  <c r="M63" i="6" s="1"/>
  <c r="N50" i="1"/>
  <c r="M23" i="1"/>
  <c r="M35" i="1"/>
  <c r="M47" i="1"/>
  <c r="O30" i="1"/>
  <c r="O42" i="1"/>
  <c r="M24" i="1"/>
  <c r="M36" i="1"/>
  <c r="M48" i="1"/>
  <c r="N25" i="1"/>
  <c r="N31" i="1"/>
  <c r="N37" i="1"/>
  <c r="N43" i="1"/>
  <c r="M20" i="1"/>
  <c r="M44" i="1"/>
  <c r="N29" i="1"/>
  <c r="N52" i="1"/>
  <c r="M56" i="1"/>
  <c r="N53" i="1"/>
  <c r="O52" i="1"/>
  <c r="M26" i="1"/>
  <c r="M38" i="1"/>
  <c r="N32" i="1"/>
  <c r="N41" i="1"/>
  <c r="M54" i="1"/>
  <c r="M50" i="1"/>
  <c r="M51" i="1"/>
  <c r="M53" i="1"/>
  <c r="N55" i="1"/>
  <c r="D65" i="1"/>
  <c r="D66" i="1" s="1"/>
  <c r="N54" i="1"/>
  <c r="O53" i="1"/>
  <c r="G65" i="1"/>
  <c r="G66" i="1" s="1"/>
  <c r="M52" i="1"/>
  <c r="O50" i="1"/>
  <c r="O51" i="1"/>
  <c r="O49" i="1"/>
  <c r="M49" i="1"/>
  <c r="J66" i="1"/>
  <c r="N60" i="1" l="1"/>
  <c r="N63" i="1" s="1"/>
  <c r="M60" i="1"/>
  <c r="M63" i="1" s="1"/>
  <c r="O60" i="1"/>
  <c r="O63" i="1" s="1"/>
</calcChain>
</file>

<file path=xl/sharedStrings.xml><?xml version="1.0" encoding="utf-8"?>
<sst xmlns="http://schemas.openxmlformats.org/spreadsheetml/2006/main" count="726" uniqueCount="316">
  <si>
    <t xml:space="preserve">Contrôle de reproductibilité et répétabilité de la phase d'extraction </t>
  </si>
  <si>
    <t>GDB_FORM_02</t>
  </si>
  <si>
    <t>SMQ</t>
  </si>
  <si>
    <t>Rédaction :
L. LIETAR</t>
  </si>
  <si>
    <t>Vérification : 
K. LE ROUX, C. AUDEBERT</t>
  </si>
  <si>
    <t>Approbation :
C. AUDEBERT</t>
  </si>
  <si>
    <t>Type de matrice biologique</t>
  </si>
  <si>
    <t>SPERME</t>
  </si>
  <si>
    <t>POILS</t>
  </si>
  <si>
    <t>SANG</t>
  </si>
  <si>
    <t>Date du test</t>
  </si>
  <si>
    <t>Date du dosage</t>
  </si>
  <si>
    <t>Opérateur dosage</t>
  </si>
  <si>
    <t xml:space="preserve">Remarque(s) : </t>
  </si>
  <si>
    <t>Opérateur A</t>
  </si>
  <si>
    <t>Opérateur B</t>
  </si>
  <si>
    <t>Opérateur C</t>
  </si>
  <si>
    <t>Dosages</t>
  </si>
  <si>
    <t>Reproductibilité extraction</t>
  </si>
  <si>
    <t>Extractions opérateur A</t>
  </si>
  <si>
    <t>Extractions opérateur B</t>
  </si>
  <si>
    <t>Extractions opérateur C</t>
  </si>
  <si>
    <t>A / B</t>
  </si>
  <si>
    <t>A / C</t>
  </si>
  <si>
    <t>B / C</t>
  </si>
  <si>
    <t>Extraction 1
(ng / µL)</t>
  </si>
  <si>
    <t>Extraction 2
(ng / µL)</t>
  </si>
  <si>
    <t>Répétabilité extraction</t>
  </si>
  <si>
    <t>Moyenne</t>
  </si>
  <si>
    <t>-</t>
  </si>
  <si>
    <t>Synthèse reproductibilité extraction (%)</t>
  </si>
  <si>
    <t>Ecart-type</t>
  </si>
  <si>
    <t>r2 coube étalon</t>
  </si>
  <si>
    <t>MIN</t>
  </si>
  <si>
    <t>Conformité reproductibilité extraction (&gt; 90%)</t>
  </si>
  <si>
    <t>MAX</t>
  </si>
  <si>
    <t>% &gt; 15ng/µL</t>
  </si>
  <si>
    <t>Opérateur</t>
  </si>
  <si>
    <t>A</t>
  </si>
  <si>
    <t>B</t>
  </si>
  <si>
    <t>C</t>
  </si>
  <si>
    <t>Synthèse répétabilité extraction (%)</t>
  </si>
  <si>
    <t>Conformité répétabilité extraction (&gt; 90%)</t>
  </si>
  <si>
    <t>Version 2.1</t>
  </si>
  <si>
    <t>Type matrice biologique</t>
  </si>
  <si>
    <t>Méthode d'extraction</t>
  </si>
  <si>
    <t>CAB échantillons</t>
  </si>
  <si>
    <t>MOYENNE(D20:D56)</t>
  </si>
  <si>
    <t>MOYENNE(E20:E56)</t>
  </si>
  <si>
    <t>MOYENNE(G20:G56)</t>
  </si>
  <si>
    <t>MOYENNE(H20:H56)</t>
  </si>
  <si>
    <t>MOYENNE(J20:J56)</t>
  </si>
  <si>
    <t>MOYENNE(K20:K56)</t>
  </si>
  <si>
    <t>ECARTYPE(D20:D56)</t>
  </si>
  <si>
    <t>ECARTYPE(E20:E56)</t>
  </si>
  <si>
    <t>ECARTYPE(G20:G56)</t>
  </si>
  <si>
    <t>ECARTYPE(H20:H56)</t>
  </si>
  <si>
    <t>ECARTYPE(J20:J56)</t>
  </si>
  <si>
    <t>ECARTYPE(K20:K56)</t>
  </si>
  <si>
    <t>SIERREUR(100*(NB.SI(M20:M56,"VRAI")/(37-NB.SI(M20:M56,"Non réalisable"))),"Non réalisable")</t>
  </si>
  <si>
    <t>SIERREUR(100*(NB.SI(N20:N56,"VRAI")/(37-NB.SI(N20:N56,"Non réalisable"))),"Non réalisable")</t>
  </si>
  <si>
    <t>SIERREUR(100*(NB.SI(O20:O56,"VRAI")/(37-NB.SI(O20:O56,"Non réalisable"))),"Non réalisable")</t>
  </si>
  <si>
    <t>MIN(D20:D56)</t>
  </si>
  <si>
    <t>MIN(E20:E56)</t>
  </si>
  <si>
    <t>MIN(G20:G56)</t>
  </si>
  <si>
    <t>MIN(H20:H56)</t>
  </si>
  <si>
    <t>MIN(J20:J56)</t>
  </si>
  <si>
    <t>MIN(K20:K56)</t>
  </si>
  <si>
    <t>MAX(D20:D56)</t>
  </si>
  <si>
    <t>MAX(E20:E56)</t>
  </si>
  <si>
    <t>MAX(G20:G56)</t>
  </si>
  <si>
    <t>MAX(H20:H56)</t>
  </si>
  <si>
    <t>MAX(J20:J56)</t>
  </si>
  <si>
    <t>MAX(K20:K56)</t>
  </si>
  <si>
    <t>SIERREUR(100*(NB.SI(F20:F56,"VRAI")/(37-NB.SI(F20:F56,"Non réalisable"))),"Non réalisable")</t>
  </si>
  <si>
    <t>SIERREUR(100*(NB.SI(I20:I56,"VRAI")/(37-NB.SI(I20:I56,"Non réalisable"))),"Non réalisable")</t>
  </si>
  <si>
    <t>SIERREUR(100*(NB.SI(L20:L56,"VRAI")/(37-NB.SI(L20:L56,"Non réalisable"))),"Non réalisable")</t>
  </si>
  <si>
    <t>SI(OU(ESTVIDE(D20),ESTVIDE(E20)),"Non réalisable",OU(ET(D20&lt;15,E20&lt;15),ET(D20&gt;=15,E20&gt;=15)))</t>
  </si>
  <si>
    <t>SI(OU(ESTVIDE(G20),ESTVIDE(H20)),"Non réalisable",OU(ET(G20&lt;15,H20&lt;15),ET(G20&gt;=15,H20&gt;=15)))</t>
  </si>
  <si>
    <t>SI(OU(ESTVIDE(J20),ESTVIDE(K20)),"Non réalisable",OU(ET(J20&lt;15,K20&lt;15),ET(J20&gt;=15,K20&gt;=15)))</t>
  </si>
  <si>
    <t>SI(OU(F20="Non réalisable",I20="Non réalisable"),"Non réalisable",OU(ET(D20&lt;15,E20&lt;15,G20&lt;15,H20&lt;15),ET(D20&gt;=15,E20&gt;=15,G20&gt;=15,H20&gt;=15)))</t>
  </si>
  <si>
    <t>SI(OU(F20="Non réalisable",L20="Non réalisable"),"Non réalisable",OU(ET(D20&lt;15,E20&lt;15,J20&lt;15,K20&lt;15),ET(D20&gt;=15,E20&gt;=15,J20&gt;=15,K20&gt;=15)))</t>
  </si>
  <si>
    <t>SI(OU(I20="Non réalisable",L20="Non réalisable"),"Non réalisable",OU(ET(G20&lt;15,H20&lt;15,J20&lt;15,K20&lt;15),ET(G20&gt;=15,H20&gt;=15,J20&gt;=15,K20&gt;=15)))</t>
  </si>
  <si>
    <t>SI(OU(ESTVIDE(D21),ESTVIDE(E21)),"Non réalisable",OU(ET(D21&lt;15,E21&lt;15),ET(D21&gt;=15,E21&gt;=15)))</t>
  </si>
  <si>
    <t>SI(OU(ESTVIDE(G21),ESTVIDE(H21)),"Non réalisable",OU(ET(G21&lt;15,H21&lt;15),ET(G21&gt;=15,H21&gt;=15)))</t>
  </si>
  <si>
    <t>SI(OU(ESTVIDE(J21),ESTVIDE(K21)),"Non réalisable",OU(ET(J21&lt;15,K21&lt;15),ET(J21&gt;=15,K21&gt;=15)))</t>
  </si>
  <si>
    <t>SI(OU(F21="Non réalisable",I21="Non réalisable"),"Non réalisable",OU(ET(D21&lt;15,E21&lt;15,G21&lt;15,H21&lt;15),ET(D21&gt;=15,E21&gt;=15,G21&gt;=15,H21&gt;=15)))</t>
  </si>
  <si>
    <t>SI(OU(F21="Non réalisable",L21="Non réalisable"),"Non réalisable",OU(ET(D21&lt;15,E21&lt;15,J21&lt;15,K21&lt;15),ET(D21&gt;=15,E21&gt;=15,J21&gt;=15,K21&gt;=15)))</t>
  </si>
  <si>
    <t>SI(OU(I21="Non réalisable",L21="Non réalisable"),"Non réalisable",OU(ET(G21&lt;15,H21&lt;15,J21&lt;15,K21&lt;15),ET(G21&gt;=15,H21&gt;=15,J21&gt;=15,K21&gt;=15)))</t>
  </si>
  <si>
    <t>SI(OU(ESTVIDE(D22),ESTVIDE(E22)),"Non réalisable",OU(ET(D22&lt;15,E22&lt;15),ET(D22&gt;=15,E22&gt;=15)))</t>
  </si>
  <si>
    <t>SI(OU(ESTVIDE(G22),ESTVIDE(H22)),"Non réalisable",OU(ET(G22&lt;15,H22&lt;15),ET(G22&gt;=15,H22&gt;=15)))</t>
  </si>
  <si>
    <t>SI(OU(ESTVIDE(J22),ESTVIDE(K22)),"Non réalisable",OU(ET(J22&lt;15,K22&lt;15),ET(J22&gt;=15,K22&gt;=15)))</t>
  </si>
  <si>
    <t>SI(OU(F22="Non réalisable",I22="Non réalisable"),"Non réalisable",OU(ET(D22&lt;15,E22&lt;15,G22&lt;15,H22&lt;15),ET(D22&gt;=15,E22&gt;=15,G22&gt;=15,H22&gt;=15)))</t>
  </si>
  <si>
    <t>SI(OU(F22="Non réalisable",L22="Non réalisable"),"Non réalisable",OU(ET(D22&lt;15,E22&lt;15,J22&lt;15,K22&lt;15),ET(D22&gt;=15,E22&gt;=15,J22&gt;=15,K22&gt;=15)))</t>
  </si>
  <si>
    <t>SI(OU(I22="Non réalisable",L22="Non réalisable"),"Non réalisable",OU(ET(G22&lt;15,H22&lt;15,J22&lt;15,K22&lt;15),ET(G22&gt;=15,H22&gt;=15,J22&gt;=15,K22&gt;=15)))</t>
  </si>
  <si>
    <t>SI(OU(ESTVIDE(D23),ESTVIDE(E23)),"Non réalisable",OU(ET(D23&lt;15,E23&lt;15),ET(D23&gt;=15,E23&gt;=15)))</t>
  </si>
  <si>
    <t>SI(OU(ESTVIDE(G23),ESTVIDE(H23)),"Non réalisable",OU(ET(G23&lt;15,H23&lt;15),ET(G23&gt;=15,H23&gt;=15)))</t>
  </si>
  <si>
    <t>SI(OU(ESTVIDE(J23),ESTVIDE(K23)),"Non réalisable",OU(ET(J23&lt;15,K23&lt;15),ET(J23&gt;=15,K23&gt;=15)))</t>
  </si>
  <si>
    <t>SI(OU(F23="Non réalisable",I23="Non réalisable"),"Non réalisable",OU(ET(D23&lt;15,E23&lt;15,G23&lt;15,H23&lt;15),ET(D23&gt;=15,E23&gt;=15,G23&gt;=15,H23&gt;=15)))</t>
  </si>
  <si>
    <t>SI(OU(F23="Non réalisable",L23="Non réalisable"),"Non réalisable",OU(ET(D23&lt;15,E23&lt;15,J23&lt;15,K23&lt;15),ET(D23&gt;=15,E23&gt;=15,J23&gt;=15,K23&gt;=15)))</t>
  </si>
  <si>
    <t>SI(OU(I23="Non réalisable",L23="Non réalisable"),"Non réalisable",OU(ET(G23&lt;15,H23&lt;15,J23&lt;15,K23&lt;15),ET(G23&gt;=15,H23&gt;=15,J23&gt;=15,K23&gt;=15)))</t>
  </si>
  <si>
    <t>SI(OU(ESTVIDE(D24),ESTVIDE(E24)),"Non réalisable",OU(ET(D24&lt;15,E24&lt;15),ET(D24&gt;=15,E24&gt;=15)))</t>
  </si>
  <si>
    <t>SI(OU(ESTVIDE(G24),ESTVIDE(H24)),"Non réalisable",OU(ET(G24&lt;15,H24&lt;15),ET(G24&gt;=15,H24&gt;=15)))</t>
  </si>
  <si>
    <t>SI(OU(ESTVIDE(J24),ESTVIDE(K24)),"Non réalisable",OU(ET(J24&lt;15,K24&lt;15),ET(J24&gt;=15,K24&gt;=15)))</t>
  </si>
  <si>
    <t>SI(OU(F24="Non réalisable",I24="Non réalisable"),"Non réalisable",OU(ET(D24&lt;15,E24&lt;15,G24&lt;15,H24&lt;15),ET(D24&gt;=15,E24&gt;=15,G24&gt;=15,H24&gt;=15)))</t>
  </si>
  <si>
    <t>SI(OU(F24="Non réalisable",L24="Non réalisable"),"Non réalisable",OU(ET(D24&lt;15,E24&lt;15,J24&lt;15,K24&lt;15),ET(D24&gt;=15,E24&gt;=15,J24&gt;=15,K24&gt;=15)))</t>
  </si>
  <si>
    <t>SI(OU(I24="Non réalisable",L24="Non réalisable"),"Non réalisable",OU(ET(G24&lt;15,H24&lt;15,J24&lt;15,K24&lt;15),ET(G24&gt;=15,H24&gt;=15,J24&gt;=15,K24&gt;=15)))</t>
  </si>
  <si>
    <t>SI(OU(ESTVIDE(D25),ESTVIDE(E25)),"Non réalisable",OU(ET(D25&lt;15,E25&lt;15),ET(D25&gt;=15,E25&gt;=15)))</t>
  </si>
  <si>
    <t>SI(OU(ESTVIDE(G25),ESTVIDE(H25)),"Non réalisable",OU(ET(G25&lt;15,H25&lt;15),ET(G25&gt;=15,H25&gt;=15)))</t>
  </si>
  <si>
    <t>SI(OU(ESTVIDE(J25),ESTVIDE(K25)),"Non réalisable",OU(ET(J25&lt;15,K25&lt;15),ET(J25&gt;=15,K25&gt;=15)))</t>
  </si>
  <si>
    <t>SI(OU(F25="Non réalisable",I25="Non réalisable"),"Non réalisable",OU(ET(D25&lt;15,E25&lt;15,G25&lt;15,H25&lt;15),ET(D25&gt;=15,E25&gt;=15,G25&gt;=15,H25&gt;=15)))</t>
  </si>
  <si>
    <t>SI(OU(F25="Non réalisable",L25="Non réalisable"),"Non réalisable",OU(ET(D25&lt;15,E25&lt;15,J25&lt;15,K25&lt;15),ET(D25&gt;=15,E25&gt;=15,J25&gt;=15,K25&gt;=15)))</t>
  </si>
  <si>
    <t>SI(OU(I25="Non réalisable",L25="Non réalisable"),"Non réalisable",OU(ET(G25&lt;15,H25&lt;15,J25&lt;15,K25&lt;15),ET(G25&gt;=15,H25&gt;=15,J25&gt;=15,K25&gt;=15)))</t>
  </si>
  <si>
    <t>SI(OU(ESTVIDE(D26),ESTVIDE(E26)),"Non réalisable",OU(ET(D26&lt;15,E26&lt;15),ET(D26&gt;=15,E26&gt;=15)))</t>
  </si>
  <si>
    <t>SI(OU(ESTVIDE(G26),ESTVIDE(H26)),"Non réalisable",OU(ET(G26&lt;15,H26&lt;15),ET(G26&gt;=15,H26&gt;=15)))</t>
  </si>
  <si>
    <t>SI(OU(ESTVIDE(J26),ESTVIDE(K26)),"Non réalisable",OU(ET(J26&lt;15,K26&lt;15),ET(J26&gt;=15,K26&gt;=15)))</t>
  </si>
  <si>
    <t>SI(OU(F26="Non réalisable",I26="Non réalisable"),"Non réalisable",OU(ET(D26&lt;15,E26&lt;15,G26&lt;15,H26&lt;15),ET(D26&gt;=15,E26&gt;=15,G26&gt;=15,H26&gt;=15)))</t>
  </si>
  <si>
    <t>SI(OU(F26="Non réalisable",L26="Non réalisable"),"Non réalisable",OU(ET(D26&lt;15,E26&lt;15,J26&lt;15,K26&lt;15),ET(D26&gt;=15,E26&gt;=15,J26&gt;=15,K26&gt;=15)))</t>
  </si>
  <si>
    <t>SI(OU(I26="Non réalisable",L26="Non réalisable"),"Non réalisable",OU(ET(G26&lt;15,H26&lt;15,J26&lt;15,K26&lt;15),ET(G26&gt;=15,H26&gt;=15,J26&gt;=15,K26&gt;=15)))</t>
  </si>
  <si>
    <t>SI(OU(ESTVIDE(D27),ESTVIDE(E27)),"Non réalisable",OU(ET(D27&lt;15,E27&lt;15),ET(D27&gt;=15,E27&gt;=15)))</t>
  </si>
  <si>
    <t>SI(OU(ESTVIDE(G27),ESTVIDE(H27)),"Non réalisable",OU(ET(G27&lt;15,H27&lt;15),ET(G27&gt;=15,H27&gt;=15)))</t>
  </si>
  <si>
    <t>SI(OU(ESTVIDE(J27),ESTVIDE(K27)),"Non réalisable",OU(ET(J27&lt;15,K27&lt;15),ET(J27&gt;=15,K27&gt;=15)))</t>
  </si>
  <si>
    <t>SI(OU(F27="Non réalisable",I27="Non réalisable"),"Non réalisable",OU(ET(D27&lt;15,E27&lt;15,G27&lt;15,H27&lt;15),ET(D27&gt;=15,E27&gt;=15,G27&gt;=15,H27&gt;=15)))</t>
  </si>
  <si>
    <t>SI(OU(F27="Non réalisable",L27="Non réalisable"),"Non réalisable",OU(ET(D27&lt;15,E27&lt;15,J27&lt;15,K27&lt;15),ET(D27&gt;=15,E27&gt;=15,J27&gt;=15,K27&gt;=15)))</t>
  </si>
  <si>
    <t>SI(OU(I27="Non réalisable",L27="Non réalisable"),"Non réalisable",OU(ET(G27&lt;15,H27&lt;15,J27&lt;15,K27&lt;15),ET(G27&gt;=15,H27&gt;=15,J27&gt;=15,K27&gt;=15)))</t>
  </si>
  <si>
    <t>SI(OU(ESTVIDE(D28),ESTVIDE(E28)),"Non réalisable",OU(ET(D28&lt;15,E28&lt;15),ET(D28&gt;=15,E28&gt;=15)))</t>
  </si>
  <si>
    <t>SI(OU(ESTVIDE(G28),ESTVIDE(H28)),"Non réalisable",OU(ET(G28&lt;15,H28&lt;15),ET(G28&gt;=15,H28&gt;=15)))</t>
  </si>
  <si>
    <t>SI(OU(ESTVIDE(J28),ESTVIDE(K28)),"Non réalisable",OU(ET(J28&lt;15,K28&lt;15),ET(J28&gt;=15,K28&gt;=15)))</t>
  </si>
  <si>
    <t>SI(OU(F28="Non réalisable",I28="Non réalisable"),"Non réalisable",OU(ET(D28&lt;15,E28&lt;15,G28&lt;15,H28&lt;15),ET(D28&gt;=15,E28&gt;=15,G28&gt;=15,H28&gt;=15)))</t>
  </si>
  <si>
    <t>SI(OU(F28="Non réalisable",L28="Non réalisable"),"Non réalisable",OU(ET(D28&lt;15,E28&lt;15,J28&lt;15,K28&lt;15),ET(D28&gt;=15,E28&gt;=15,J28&gt;=15,K28&gt;=15)))</t>
  </si>
  <si>
    <t>SI(OU(I28="Non réalisable",L28="Non réalisable"),"Non réalisable",OU(ET(G28&lt;15,H28&lt;15,J28&lt;15,K28&lt;15),ET(G28&gt;=15,H28&gt;=15,J28&gt;=15,K28&gt;=15)))</t>
  </si>
  <si>
    <t>SI(OU(ESTVIDE(D29),ESTVIDE(E29)),"Non réalisable",OU(ET(D29&lt;15,E29&lt;15),ET(D29&gt;=15,E29&gt;=15)))</t>
  </si>
  <si>
    <t>SI(OU(ESTVIDE(G29),ESTVIDE(H29)),"Non réalisable",OU(ET(G29&lt;15,H29&lt;15),ET(G29&gt;=15,H29&gt;=15)))</t>
  </si>
  <si>
    <t>SI(OU(ESTVIDE(J29),ESTVIDE(K29)),"Non réalisable",OU(ET(J29&lt;15,K29&lt;15),ET(J29&gt;=15,K29&gt;=15)))</t>
  </si>
  <si>
    <t>SI(OU(F29="Non réalisable",I29="Non réalisable"),"Non réalisable",OU(ET(D29&lt;15,E29&lt;15,G29&lt;15,H29&lt;15),ET(D29&gt;=15,E29&gt;=15,G29&gt;=15,H29&gt;=15)))</t>
  </si>
  <si>
    <t>SI(OU(F29="Non réalisable",L29="Non réalisable"),"Non réalisable",OU(ET(D29&lt;15,E29&lt;15,J29&lt;15,K29&lt;15),ET(D29&gt;=15,E29&gt;=15,J29&gt;=15,K29&gt;=15)))</t>
  </si>
  <si>
    <t>SI(OU(I29="Non réalisable",L29="Non réalisable"),"Non réalisable",OU(ET(G29&lt;15,H29&lt;15,J29&lt;15,K29&lt;15),ET(G29&gt;=15,H29&gt;=15,J29&gt;=15,K29&gt;=15)))</t>
  </si>
  <si>
    <t>SI(OU(ESTVIDE(D30),ESTVIDE(E30)),"Non réalisable",OU(ET(D30&lt;15,E30&lt;15),ET(D30&gt;=15,E30&gt;=15)))</t>
  </si>
  <si>
    <t>SI(OU(ESTVIDE(G30),ESTVIDE(H30)),"Non réalisable",OU(ET(G30&lt;15,H30&lt;15),ET(G30&gt;=15,H30&gt;=15)))</t>
  </si>
  <si>
    <t>SI(OU(ESTVIDE(J30),ESTVIDE(K30)),"Non réalisable",OU(ET(J30&lt;15,K30&lt;15),ET(J30&gt;=15,K30&gt;=15)))</t>
  </si>
  <si>
    <t>SI(OU(F30="Non réalisable",I30="Non réalisable"),"Non réalisable",OU(ET(D30&lt;15,E30&lt;15,G30&lt;15,H30&lt;15),ET(D30&gt;=15,E30&gt;=15,G30&gt;=15,H30&gt;=15)))</t>
  </si>
  <si>
    <t>SI(OU(F30="Non réalisable",L30="Non réalisable"),"Non réalisable",OU(ET(D30&lt;15,E30&lt;15,J30&lt;15,K30&lt;15),ET(D30&gt;=15,E30&gt;=15,J30&gt;=15,K30&gt;=15)))</t>
  </si>
  <si>
    <t>SI(OU(I30="Non réalisable",L30="Non réalisable"),"Non réalisable",OU(ET(G30&lt;15,H30&lt;15,J30&lt;15,K30&lt;15),ET(G30&gt;=15,H30&gt;=15,J30&gt;=15,K30&gt;=15)))</t>
  </si>
  <si>
    <t>SI(OU(ESTVIDE(D31),ESTVIDE(E31)),"Non réalisable",OU(ET(D31&lt;15,E31&lt;15),ET(D31&gt;=15,E31&gt;=15)))</t>
  </si>
  <si>
    <t>SI(OU(ESTVIDE(G31),ESTVIDE(H31)),"Non réalisable",OU(ET(G31&lt;15,H31&lt;15),ET(G31&gt;=15,H31&gt;=15)))</t>
  </si>
  <si>
    <t>SI(OU(ESTVIDE(J31),ESTVIDE(K31)),"Non réalisable",OU(ET(J31&lt;15,K31&lt;15),ET(J31&gt;=15,K31&gt;=15)))</t>
  </si>
  <si>
    <t>SI(OU(F31="Non réalisable",I31="Non réalisable"),"Non réalisable",OU(ET(D31&lt;15,E31&lt;15,G31&lt;15,H31&lt;15),ET(D31&gt;=15,E31&gt;=15,G31&gt;=15,H31&gt;=15)))</t>
  </si>
  <si>
    <t>SI(OU(F31="Non réalisable",L31="Non réalisable"),"Non réalisable",OU(ET(D31&lt;15,E31&lt;15,J31&lt;15,K31&lt;15),ET(D31&gt;=15,E31&gt;=15,J31&gt;=15,K31&gt;=15)))</t>
  </si>
  <si>
    <t>SI(OU(I31="Non réalisable",L31="Non réalisable"),"Non réalisable",OU(ET(G31&lt;15,H31&lt;15,J31&lt;15,K31&lt;15),ET(G31&gt;=15,H31&gt;=15,J31&gt;=15,K31&gt;=15)))</t>
  </si>
  <si>
    <t>SI(OU(ESTVIDE(D32),ESTVIDE(E32)),"Non réalisable",OU(ET(D32&lt;15,E32&lt;15),ET(D32&gt;=15,E32&gt;=15)))</t>
  </si>
  <si>
    <t>SI(OU(ESTVIDE(G32),ESTVIDE(H32)),"Non réalisable",OU(ET(G32&lt;15,H32&lt;15),ET(G32&gt;=15,H32&gt;=15)))</t>
  </si>
  <si>
    <t>SI(OU(ESTVIDE(J32),ESTVIDE(K32)),"Non réalisable",OU(ET(J32&lt;15,K32&lt;15),ET(J32&gt;=15,K32&gt;=15)))</t>
  </si>
  <si>
    <t>SI(OU(F32="Non réalisable",I32="Non réalisable"),"Non réalisable",OU(ET(D32&lt;15,E32&lt;15,G32&lt;15,H32&lt;15),ET(D32&gt;=15,E32&gt;=15,G32&gt;=15,H32&gt;=15)))</t>
  </si>
  <si>
    <t>SI(OU(F32="Non réalisable",L32="Non réalisable"),"Non réalisable",OU(ET(D32&lt;15,E32&lt;15,J32&lt;15,K32&lt;15),ET(D32&gt;=15,E32&gt;=15,J32&gt;=15,K32&gt;=15)))</t>
  </si>
  <si>
    <t>SI(OU(I32="Non réalisable",L32="Non réalisable"),"Non réalisable",OU(ET(G32&lt;15,H32&lt;15,J32&lt;15,K32&lt;15),ET(G32&gt;=15,H32&gt;=15,J32&gt;=15,K32&gt;=15)))</t>
  </si>
  <si>
    <t>SI(OU(ESTVIDE(D33),ESTVIDE(E33)),"Non réalisable",OU(ET(D33&lt;15,E33&lt;15),ET(D33&gt;=15,E33&gt;=15)))</t>
  </si>
  <si>
    <t>SI(OU(ESTVIDE(G33),ESTVIDE(H33)),"Non réalisable",OU(ET(G33&lt;15,H33&lt;15),ET(G33&gt;=15,H33&gt;=15)))</t>
  </si>
  <si>
    <t>SI(OU(ESTVIDE(J33),ESTVIDE(K33)),"Non réalisable",OU(ET(J33&lt;15,K33&lt;15),ET(J33&gt;=15,K33&gt;=15)))</t>
  </si>
  <si>
    <t>SI(OU(F33="Non réalisable",I33="Non réalisable"),"Non réalisable",OU(ET(D33&lt;15,E33&lt;15,G33&lt;15,H33&lt;15),ET(D33&gt;=15,E33&gt;=15,G33&gt;=15,H33&gt;=15)))</t>
  </si>
  <si>
    <t>SI(OU(F33="Non réalisable",L33="Non réalisable"),"Non réalisable",OU(ET(D33&lt;15,E33&lt;15,J33&lt;15,K33&lt;15),ET(D33&gt;=15,E33&gt;=15,J33&gt;=15,K33&gt;=15)))</t>
  </si>
  <si>
    <t>SI(OU(I33="Non réalisable",L33="Non réalisable"),"Non réalisable",OU(ET(G33&lt;15,H33&lt;15,J33&lt;15,K33&lt;15),ET(G33&gt;=15,H33&gt;=15,J33&gt;=15,K33&gt;=15)))</t>
  </si>
  <si>
    <t>SI(OU(ESTVIDE(D34),ESTVIDE(E34)),"Non réalisable",OU(ET(D34&lt;15,E34&lt;15),ET(D34&gt;=15,E34&gt;=15)))</t>
  </si>
  <si>
    <t>SI(OU(ESTVIDE(G34),ESTVIDE(H34)),"Non réalisable",OU(ET(G34&lt;15,H34&lt;15),ET(G34&gt;=15,H34&gt;=15)))</t>
  </si>
  <si>
    <t>SI(OU(ESTVIDE(J34),ESTVIDE(K34)),"Non réalisable",OU(ET(J34&lt;15,K34&lt;15),ET(J34&gt;=15,K34&gt;=15)))</t>
  </si>
  <si>
    <t>SI(OU(F34="Non réalisable",I34="Non réalisable"),"Non réalisable",OU(ET(D34&lt;15,E34&lt;15,G34&lt;15,H34&lt;15),ET(D34&gt;=15,E34&gt;=15,G34&gt;=15,H34&gt;=15)))</t>
  </si>
  <si>
    <t>SI(OU(F34="Non réalisable",L34="Non réalisable"),"Non réalisable",OU(ET(D34&lt;15,E34&lt;15,J34&lt;15,K34&lt;15),ET(D34&gt;=15,E34&gt;=15,J34&gt;=15,K34&gt;=15)))</t>
  </si>
  <si>
    <t>SI(OU(I34="Non réalisable",L34="Non réalisable"),"Non réalisable",OU(ET(G34&lt;15,H34&lt;15,J34&lt;15,K34&lt;15),ET(G34&gt;=15,H34&gt;=15,J34&gt;=15,K34&gt;=15)))</t>
  </si>
  <si>
    <t>SI(OU(ESTVIDE(D35),ESTVIDE(E35)),"Non réalisable",OU(ET(D35&lt;15,E35&lt;15),ET(D35&gt;=15,E35&gt;=15)))</t>
  </si>
  <si>
    <t>SI(OU(ESTVIDE(G35),ESTVIDE(H35)),"Non réalisable",OU(ET(G35&lt;15,H35&lt;15),ET(G35&gt;=15,H35&gt;=15)))</t>
  </si>
  <si>
    <t>SI(OU(ESTVIDE(J35),ESTVIDE(K35)),"Non réalisable",OU(ET(J35&lt;15,K35&lt;15),ET(J35&gt;=15,K35&gt;=15)))</t>
  </si>
  <si>
    <t>SI(OU(F35="Non réalisable",I35="Non réalisable"),"Non réalisable",OU(ET(D35&lt;15,E35&lt;15,G35&lt;15,H35&lt;15),ET(D35&gt;=15,E35&gt;=15,G35&gt;=15,H35&gt;=15)))</t>
  </si>
  <si>
    <t>SI(OU(F35="Non réalisable",L35="Non réalisable"),"Non réalisable",OU(ET(D35&lt;15,E35&lt;15,J35&lt;15,K35&lt;15),ET(D35&gt;=15,E35&gt;=15,J35&gt;=15,K35&gt;=15)))</t>
  </si>
  <si>
    <t>SI(OU(I35="Non réalisable",L35="Non réalisable"),"Non réalisable",OU(ET(G35&lt;15,H35&lt;15,J35&lt;15,K35&lt;15),ET(G35&gt;=15,H35&gt;=15,J35&gt;=15,K35&gt;=15)))</t>
  </si>
  <si>
    <t>SI(OU(ESTVIDE(D36),ESTVIDE(E36)),"Non réalisable",OU(ET(D36&lt;15,E36&lt;15),ET(D36&gt;=15,E36&gt;=15)))</t>
  </si>
  <si>
    <t>SI(OU(ESTVIDE(G36),ESTVIDE(H36)),"Non réalisable",OU(ET(G36&lt;15,H36&lt;15),ET(G36&gt;=15,H36&gt;=15)))</t>
  </si>
  <si>
    <t>SI(OU(ESTVIDE(J36),ESTVIDE(K36)),"Non réalisable",OU(ET(J36&lt;15,K36&lt;15),ET(J36&gt;=15,K36&gt;=15)))</t>
  </si>
  <si>
    <t>SI(OU(F36="Non réalisable",I36="Non réalisable"),"Non réalisable",OU(ET(D36&lt;15,E36&lt;15,G36&lt;15,H36&lt;15),ET(D36&gt;=15,E36&gt;=15,G36&gt;=15,H36&gt;=15)))</t>
  </si>
  <si>
    <t>SI(OU(F36="Non réalisable",L36="Non réalisable"),"Non réalisable",OU(ET(D36&lt;15,E36&lt;15,J36&lt;15,K36&lt;15),ET(D36&gt;=15,E36&gt;=15,J36&gt;=15,K36&gt;=15)))</t>
  </si>
  <si>
    <t>SI(OU(I36="Non réalisable",L36="Non réalisable"),"Non réalisable",OU(ET(G36&lt;15,H36&lt;15,J36&lt;15,K36&lt;15),ET(G36&gt;=15,H36&gt;=15,J36&gt;=15,K36&gt;=15)))</t>
  </si>
  <si>
    <t>SI(OU(ESTVIDE(D37),ESTVIDE(E37)),"Non réalisable",OU(ET(D37&lt;15,E37&lt;15),ET(D37&gt;=15,E37&gt;=15)))</t>
  </si>
  <si>
    <t>SI(OU(ESTVIDE(G37),ESTVIDE(H37)),"Non réalisable",OU(ET(G37&lt;15,H37&lt;15),ET(G37&gt;=15,H37&gt;=15)))</t>
  </si>
  <si>
    <t>SI(OU(ESTVIDE(J37),ESTVIDE(K37)),"Non réalisable",OU(ET(J37&lt;15,K37&lt;15),ET(J37&gt;=15,K37&gt;=15)))</t>
  </si>
  <si>
    <t>SI(OU(F37="Non réalisable",I37="Non réalisable"),"Non réalisable",OU(ET(D37&lt;15,E37&lt;15,G37&lt;15,H37&lt;15),ET(D37&gt;=15,E37&gt;=15,G37&gt;=15,H37&gt;=15)))</t>
  </si>
  <si>
    <t>SI(OU(F37="Non réalisable",L37="Non réalisable"),"Non réalisable",OU(ET(D37&lt;15,E37&lt;15,J37&lt;15,K37&lt;15),ET(D37&gt;=15,E37&gt;=15,J37&gt;=15,K37&gt;=15)))</t>
  </si>
  <si>
    <t>SI(OU(I37="Non réalisable",L37="Non réalisable"),"Non réalisable",OU(ET(G37&lt;15,H37&lt;15,J37&lt;15,K37&lt;15),ET(G37&gt;=15,H37&gt;=15,J37&gt;=15,K37&gt;=15)))</t>
  </si>
  <si>
    <t>SI(OU(ESTVIDE(D38),ESTVIDE(E38)),"Non réalisable",OU(ET(D38&lt;15,E38&lt;15),ET(D38&gt;=15,E38&gt;=15)))</t>
  </si>
  <si>
    <t>SI(OU(ESTVIDE(G38),ESTVIDE(H38)),"Non réalisable",OU(ET(G38&lt;15,H38&lt;15),ET(G38&gt;=15,H38&gt;=15)))</t>
  </si>
  <si>
    <t>SI(OU(ESTVIDE(J38),ESTVIDE(K38)),"Non réalisable",OU(ET(J38&lt;15,K38&lt;15),ET(J38&gt;=15,K38&gt;=15)))</t>
  </si>
  <si>
    <t>SI(OU(F38="Non réalisable",I38="Non réalisable"),"Non réalisable",OU(ET(D38&lt;15,E38&lt;15,G38&lt;15,H38&lt;15),ET(D38&gt;=15,E38&gt;=15,G38&gt;=15,H38&gt;=15)))</t>
  </si>
  <si>
    <t>SI(OU(F38="Non réalisable",L38="Non réalisable"),"Non réalisable",OU(ET(D38&lt;15,E38&lt;15,J38&lt;15,K38&lt;15),ET(D38&gt;=15,E38&gt;=15,J38&gt;=15,K38&gt;=15)))</t>
  </si>
  <si>
    <t>SI(OU(I38="Non réalisable",L38="Non réalisable"),"Non réalisable",OU(ET(G38&lt;15,H38&lt;15,J38&lt;15,K38&lt;15),ET(G38&gt;=15,H38&gt;=15,J38&gt;=15,K38&gt;=15)))</t>
  </si>
  <si>
    <t>SI(OU(ESTVIDE(D39),ESTVIDE(E39)),"Non réalisable",OU(ET(D39&lt;15,E39&lt;15),ET(D39&gt;=15,E39&gt;=15)))</t>
  </si>
  <si>
    <t>SI(OU(ESTVIDE(G39),ESTVIDE(H39)),"Non réalisable",OU(ET(G39&lt;15,H39&lt;15),ET(G39&gt;=15,H39&gt;=15)))</t>
  </si>
  <si>
    <t>SI(OU(ESTVIDE(J39),ESTVIDE(K39)),"Non réalisable",OU(ET(J39&lt;15,K39&lt;15),ET(J39&gt;=15,K39&gt;=15)))</t>
  </si>
  <si>
    <t>SI(OU(F39="Non réalisable",I39="Non réalisable"),"Non réalisable",OU(ET(D39&lt;15,E39&lt;15,G39&lt;15,H39&lt;15),ET(D39&gt;=15,E39&gt;=15,G39&gt;=15,H39&gt;=15)))</t>
  </si>
  <si>
    <t>SI(OU(F39="Non réalisable",L39="Non réalisable"),"Non réalisable",OU(ET(D39&lt;15,E39&lt;15,J39&lt;15,K39&lt;15),ET(D39&gt;=15,E39&gt;=15,J39&gt;=15,K39&gt;=15)))</t>
  </si>
  <si>
    <t>SI(OU(I39="Non réalisable",L39="Non réalisable"),"Non réalisable",OU(ET(G39&lt;15,H39&lt;15,J39&lt;15,K39&lt;15),ET(G39&gt;=15,H39&gt;=15,J39&gt;=15,K39&gt;=15)))</t>
  </si>
  <si>
    <t>SI(OU(ESTVIDE(D40),ESTVIDE(E40)),"Non réalisable",OU(ET(D40&lt;15,E40&lt;15),ET(D40&gt;=15,E40&gt;=15)))</t>
  </si>
  <si>
    <t>SI(OU(ESTVIDE(G40),ESTVIDE(H40)),"Non réalisable",OU(ET(G40&lt;15,H40&lt;15),ET(G40&gt;=15,H40&gt;=15)))</t>
  </si>
  <si>
    <t>SI(OU(ESTVIDE(J40),ESTVIDE(K40)),"Non réalisable",OU(ET(J40&lt;15,K40&lt;15),ET(J40&gt;=15,K40&gt;=15)))</t>
  </si>
  <si>
    <t>SI(OU(F40="Non réalisable",I40="Non réalisable"),"Non réalisable",OU(ET(D40&lt;15,E40&lt;15,G40&lt;15,H40&lt;15),ET(D40&gt;=15,E40&gt;=15,G40&gt;=15,H40&gt;=15)))</t>
  </si>
  <si>
    <t>SI(OU(F40="Non réalisable",L40="Non réalisable"),"Non réalisable",OU(ET(D40&lt;15,E40&lt;15,J40&lt;15,K40&lt;15),ET(D40&gt;=15,E40&gt;=15,J40&gt;=15,K40&gt;=15)))</t>
  </si>
  <si>
    <t>SI(OU(I40="Non réalisable",L40="Non réalisable"),"Non réalisable",OU(ET(G40&lt;15,H40&lt;15,J40&lt;15,K40&lt;15),ET(G40&gt;=15,H40&gt;=15,J40&gt;=15,K40&gt;=15)))</t>
  </si>
  <si>
    <t>SI(OU(ESTVIDE(D41),ESTVIDE(E41)),"Non réalisable",OU(ET(D41&lt;15,E41&lt;15),ET(D41&gt;=15,E41&gt;=15)))</t>
  </si>
  <si>
    <t>SI(OU(ESTVIDE(G41),ESTVIDE(H41)),"Non réalisable",OU(ET(G41&lt;15,H41&lt;15),ET(G41&gt;=15,H41&gt;=15)))</t>
  </si>
  <si>
    <t>SI(OU(ESTVIDE(J41),ESTVIDE(K41)),"Non réalisable",OU(ET(J41&lt;15,K41&lt;15),ET(J41&gt;=15,K41&gt;=15)))</t>
  </si>
  <si>
    <t>SI(OU(F41="Non réalisable",I41="Non réalisable"),"Non réalisable",OU(ET(D41&lt;15,E41&lt;15,G41&lt;15,H41&lt;15),ET(D41&gt;=15,E41&gt;=15,G41&gt;=15,H41&gt;=15)))</t>
  </si>
  <si>
    <t>SI(OU(F41="Non réalisable",L41="Non réalisable"),"Non réalisable",OU(ET(D41&lt;15,E41&lt;15,J41&lt;15,K41&lt;15),ET(D41&gt;=15,E41&gt;=15,J41&gt;=15,K41&gt;=15)))</t>
  </si>
  <si>
    <t>SI(OU(I41="Non réalisable",L41="Non réalisable"),"Non réalisable",OU(ET(G41&lt;15,H41&lt;15,J41&lt;15,K41&lt;15),ET(G41&gt;=15,H41&gt;=15,J41&gt;=15,K41&gt;=15)))</t>
  </si>
  <si>
    <t>SI(OU(ESTVIDE(D42),ESTVIDE(E42)),"Non réalisable",OU(ET(D42&lt;15,E42&lt;15),ET(D42&gt;=15,E42&gt;=15)))</t>
  </si>
  <si>
    <t>SI(OU(ESTVIDE(G42),ESTVIDE(H42)),"Non réalisable",OU(ET(G42&lt;15,H42&lt;15),ET(G42&gt;=15,H42&gt;=15)))</t>
  </si>
  <si>
    <t>SI(OU(ESTVIDE(J42),ESTVIDE(K42)),"Non réalisable",OU(ET(J42&lt;15,K42&lt;15),ET(J42&gt;=15,K42&gt;=15)))</t>
  </si>
  <si>
    <t>SI(OU(F42="Non réalisable",I42="Non réalisable"),"Non réalisable",OU(ET(D42&lt;15,E42&lt;15,G42&lt;15,H42&lt;15),ET(D42&gt;=15,E42&gt;=15,G42&gt;=15,H42&gt;=15)))</t>
  </si>
  <si>
    <t>SI(OU(F42="Non réalisable",L42="Non réalisable"),"Non réalisable",OU(ET(D42&lt;15,E42&lt;15,J42&lt;15,K42&lt;15),ET(D42&gt;=15,E42&gt;=15,J42&gt;=15,K42&gt;=15)))</t>
  </si>
  <si>
    <t>SI(OU(I42="Non réalisable",L42="Non réalisable"),"Non réalisable",OU(ET(G42&lt;15,H42&lt;15,J42&lt;15,K42&lt;15),ET(G42&gt;=15,H42&gt;=15,J42&gt;=15,K42&gt;=15)))</t>
  </si>
  <si>
    <t>SI(OU(ESTVIDE(D43),ESTVIDE(E43)),"Non réalisable",OU(ET(D43&lt;15,E43&lt;15),ET(D43&gt;=15,E43&gt;=15)))</t>
  </si>
  <si>
    <t>SI(OU(ESTVIDE(G43),ESTVIDE(H43)),"Non réalisable",OU(ET(G43&lt;15,H43&lt;15),ET(G43&gt;=15,H43&gt;=15)))</t>
  </si>
  <si>
    <t>SI(OU(ESTVIDE(J43),ESTVIDE(K43)),"Non réalisable",OU(ET(J43&lt;15,K43&lt;15),ET(J43&gt;=15,K43&gt;=15)))</t>
  </si>
  <si>
    <t>SI(OU(F43="Non réalisable",I43="Non réalisable"),"Non réalisable",OU(ET(D43&lt;15,E43&lt;15,G43&lt;15,H43&lt;15),ET(D43&gt;=15,E43&gt;=15,G43&gt;=15,H43&gt;=15)))</t>
  </si>
  <si>
    <t>SI(OU(F43="Non réalisable",L43="Non réalisable"),"Non réalisable",OU(ET(D43&lt;15,E43&lt;15,J43&lt;15,K43&lt;15),ET(D43&gt;=15,E43&gt;=15,J43&gt;=15,K43&gt;=15)))</t>
  </si>
  <si>
    <t>SI(OU(I43="Non réalisable",L43="Non réalisable"),"Non réalisable",OU(ET(G43&lt;15,H43&lt;15,J43&lt;15,K43&lt;15),ET(G43&gt;=15,H43&gt;=15,J43&gt;=15,K43&gt;=15)))</t>
  </si>
  <si>
    <t>SI(OU(ESTVIDE(D44),ESTVIDE(E44)),"Non réalisable",OU(ET(D44&lt;15,E44&lt;15),ET(D44&gt;=15,E44&gt;=15)))</t>
  </si>
  <si>
    <t>SI(OU(ESTVIDE(G44),ESTVIDE(H44)),"Non réalisable",OU(ET(G44&lt;15,H44&lt;15),ET(G44&gt;=15,H44&gt;=15)))</t>
  </si>
  <si>
    <t>SI(OU(ESTVIDE(J44),ESTVIDE(K44)),"Non réalisable",OU(ET(J44&lt;15,K44&lt;15),ET(J44&gt;=15,K44&gt;=15)))</t>
  </si>
  <si>
    <t>SI(OU(F44="Non réalisable",I44="Non réalisable"),"Non réalisable",OU(ET(D44&lt;15,E44&lt;15,G44&lt;15,H44&lt;15),ET(D44&gt;=15,E44&gt;=15,G44&gt;=15,H44&gt;=15)))</t>
  </si>
  <si>
    <t>SI(OU(F44="Non réalisable",L44="Non réalisable"),"Non réalisable",OU(ET(D44&lt;15,E44&lt;15,J44&lt;15,K44&lt;15),ET(D44&gt;=15,E44&gt;=15,J44&gt;=15,K44&gt;=15)))</t>
  </si>
  <si>
    <t>SI(OU(I44="Non réalisable",L44="Non réalisable"),"Non réalisable",OU(ET(G44&lt;15,H44&lt;15,J44&lt;15,K44&lt;15),ET(G44&gt;=15,H44&gt;=15,J44&gt;=15,K44&gt;=15)))</t>
  </si>
  <si>
    <t>SI(OU(ESTVIDE(D45),ESTVIDE(E45)),"Non réalisable",OU(ET(D45&lt;15,E45&lt;15),ET(D45&gt;=15,E45&gt;=15)))</t>
  </si>
  <si>
    <t>SI(OU(ESTVIDE(G45),ESTVIDE(H45)),"Non réalisable",OU(ET(G45&lt;15,H45&lt;15),ET(G45&gt;=15,H45&gt;=15)))</t>
  </si>
  <si>
    <t>SI(OU(ESTVIDE(J45),ESTVIDE(K45)),"Non réalisable",OU(ET(J45&lt;15,K45&lt;15),ET(J45&gt;=15,K45&gt;=15)))</t>
  </si>
  <si>
    <t>SI(OU(F45="Non réalisable",I45="Non réalisable"),"Non réalisable",OU(ET(D45&lt;15,E45&lt;15,G45&lt;15,H45&lt;15),ET(D45&gt;=15,E45&gt;=15,G45&gt;=15,H45&gt;=15)))</t>
  </si>
  <si>
    <t>SI(OU(F45="Non réalisable",L45="Non réalisable"),"Non réalisable",OU(ET(D45&lt;15,E45&lt;15,J45&lt;15,K45&lt;15),ET(D45&gt;=15,E45&gt;=15,J45&gt;=15,K45&gt;=15)))</t>
  </si>
  <si>
    <t>SI(OU(I45="Non réalisable",L45="Non réalisable"),"Non réalisable",OU(ET(G45&lt;15,H45&lt;15,J45&lt;15,K45&lt;15),ET(G45&gt;=15,H45&gt;=15,J45&gt;=15,K45&gt;=15)))</t>
  </si>
  <si>
    <t>SI(OU(ESTVIDE(D46),ESTVIDE(E46)),"Non réalisable",OU(ET(D46&lt;15,E46&lt;15),ET(D46&gt;=15,E46&gt;=15)))</t>
  </si>
  <si>
    <t>SI(OU(ESTVIDE(G46),ESTVIDE(H46)),"Non réalisable",OU(ET(G46&lt;15,H46&lt;15),ET(G46&gt;=15,H46&gt;=15)))</t>
  </si>
  <si>
    <t>SI(OU(ESTVIDE(J46),ESTVIDE(K46)),"Non réalisable",OU(ET(J46&lt;15,K46&lt;15),ET(J46&gt;=15,K46&gt;=15)))</t>
  </si>
  <si>
    <t>SI(OU(F46="Non réalisable",I46="Non réalisable"),"Non réalisable",OU(ET(D46&lt;15,E46&lt;15,G46&lt;15,H46&lt;15),ET(D46&gt;=15,E46&gt;=15,G46&gt;=15,H46&gt;=15)))</t>
  </si>
  <si>
    <t>SI(OU(F46="Non réalisable",L46="Non réalisable"),"Non réalisable",OU(ET(D46&lt;15,E46&lt;15,J46&lt;15,K46&lt;15),ET(D46&gt;=15,E46&gt;=15,J46&gt;=15,K46&gt;=15)))</t>
  </si>
  <si>
    <t>SI(OU(I46="Non réalisable",L46="Non réalisable"),"Non réalisable",OU(ET(G46&lt;15,H46&lt;15,J46&lt;15,K46&lt;15),ET(G46&gt;=15,H46&gt;=15,J46&gt;=15,K46&gt;=15)))</t>
  </si>
  <si>
    <t>SI(OU(ESTVIDE(D47),ESTVIDE(E47)),"Non réalisable",OU(ET(D47&lt;15,E47&lt;15),ET(D47&gt;=15,E47&gt;=15)))</t>
  </si>
  <si>
    <t>SI(OU(ESTVIDE(G47),ESTVIDE(H47)),"Non réalisable",OU(ET(G47&lt;15,H47&lt;15),ET(G47&gt;=15,H47&gt;=15)))</t>
  </si>
  <si>
    <t>SI(OU(ESTVIDE(J47),ESTVIDE(K47)),"Non réalisable",OU(ET(J47&lt;15,K47&lt;15),ET(J47&gt;=15,K47&gt;=15)))</t>
  </si>
  <si>
    <t>SI(OU(F47="Non réalisable",I47="Non réalisable"),"Non réalisable",OU(ET(D47&lt;15,E47&lt;15,G47&lt;15,H47&lt;15),ET(D47&gt;=15,E47&gt;=15,G47&gt;=15,H47&gt;=15)))</t>
  </si>
  <si>
    <t>SI(OU(F47="Non réalisable",L47="Non réalisable"),"Non réalisable",OU(ET(D47&lt;15,E47&lt;15,J47&lt;15,K47&lt;15),ET(D47&gt;=15,E47&gt;=15,J47&gt;=15,K47&gt;=15)))</t>
  </si>
  <si>
    <t>SI(OU(I47="Non réalisable",L47="Non réalisable"),"Non réalisable",OU(ET(G47&lt;15,H47&lt;15,J47&lt;15,K47&lt;15),ET(G47&gt;=15,H47&gt;=15,J47&gt;=15,K47&gt;=15)))</t>
  </si>
  <si>
    <t>SI(OU(ESTVIDE(D48),ESTVIDE(E48)),"Non réalisable",OU(ET(D48&lt;15,E48&lt;15),ET(D48&gt;=15,E48&gt;=15)))</t>
  </si>
  <si>
    <t>SI(OU(ESTVIDE(G48),ESTVIDE(H48)),"Non réalisable",OU(ET(G48&lt;15,H48&lt;15),ET(G48&gt;=15,H48&gt;=15)))</t>
  </si>
  <si>
    <t>SI(OU(ESTVIDE(J48),ESTVIDE(K48)),"Non réalisable",OU(ET(J48&lt;15,K48&lt;15),ET(J48&gt;=15,K48&gt;=15)))</t>
  </si>
  <si>
    <t>SI(OU(F48="Non réalisable",I48="Non réalisable"),"Non réalisable",OU(ET(D48&lt;15,E48&lt;15,G48&lt;15,H48&lt;15),ET(D48&gt;=15,E48&gt;=15,G48&gt;=15,H48&gt;=15)))</t>
  </si>
  <si>
    <t>SI(OU(F48="Non réalisable",L48="Non réalisable"),"Non réalisable",OU(ET(D48&lt;15,E48&lt;15,J48&lt;15,K48&lt;15),ET(D48&gt;=15,E48&gt;=15,J48&gt;=15,K48&gt;=15)))</t>
  </si>
  <si>
    <t>SI(OU(I48="Non réalisable",L48="Non réalisable"),"Non réalisable",OU(ET(G48&lt;15,H48&lt;15,J48&lt;15,K48&lt;15),ET(G48&gt;=15,H48&gt;=15,J48&gt;=15,K48&gt;=15)))</t>
  </si>
  <si>
    <t>SI(OU(ESTVIDE(D49),ESTVIDE(E49)),"Non réalisable",OU(ET(D49&lt;15,E49&lt;15),ET(D49&gt;=15,E49&gt;=15)))</t>
  </si>
  <si>
    <t>SI(OU(ESTVIDE(G49),ESTVIDE(H49)),"Non réalisable",OU(ET(G49&lt;15,H49&lt;15),ET(G49&gt;=15,H49&gt;=15)))</t>
  </si>
  <si>
    <t>SI(OU(ESTVIDE(J49),ESTVIDE(K49)),"Non réalisable",OU(ET(J49&lt;15,K49&lt;15),ET(J49&gt;=15,K49&gt;=15)))</t>
  </si>
  <si>
    <t>SI(OU(F49="Non réalisable",I49="Non réalisable"),"Non réalisable",OU(ET(D49&lt;15,E49&lt;15,G49&lt;15,H49&lt;15),ET(D49&gt;=15,E49&gt;=15,G49&gt;=15,H49&gt;=15)))</t>
  </si>
  <si>
    <t>SI(OU(F49="Non réalisable",L49="Non réalisable"),"Non réalisable",OU(ET(D49&lt;15,E49&lt;15,J49&lt;15,K49&lt;15),ET(D49&gt;=15,E49&gt;=15,J49&gt;=15,K49&gt;=15)))</t>
  </si>
  <si>
    <t>SI(OU(I49="Non réalisable",L49="Non réalisable"),"Non réalisable",OU(ET(G49&lt;15,H49&lt;15,J49&lt;15,K49&lt;15),ET(G49&gt;=15,H49&gt;=15,J49&gt;=15,K49&gt;=15)))</t>
  </si>
  <si>
    <t>SI(OU(ESTVIDE(D50),ESTVIDE(E50)),"Non réalisable",OU(ET(D50&lt;15,E50&lt;15),ET(D50&gt;=15,E50&gt;=15)))</t>
  </si>
  <si>
    <t>SI(OU(ESTVIDE(G50),ESTVIDE(H50)),"Non réalisable",OU(ET(G50&lt;15,H50&lt;15),ET(G50&gt;=15,H50&gt;=15)))</t>
  </si>
  <si>
    <t>SI(OU(ESTVIDE(J50),ESTVIDE(K50)),"Non réalisable",OU(ET(J50&lt;15,K50&lt;15),ET(J50&gt;=15,K50&gt;=15)))</t>
  </si>
  <si>
    <t>SI(OU(F50="Non réalisable",I50="Non réalisable"),"Non réalisable",OU(ET(D50&lt;15,E50&lt;15,G50&lt;15,H50&lt;15),ET(D50&gt;=15,E50&gt;=15,G50&gt;=15,H50&gt;=15)))</t>
  </si>
  <si>
    <t>SI(OU(F50="Non réalisable",L50="Non réalisable"),"Non réalisable",OU(ET(D50&lt;15,E50&lt;15,J50&lt;15,K50&lt;15),ET(D50&gt;=15,E50&gt;=15,J50&gt;=15,K50&gt;=15)))</t>
  </si>
  <si>
    <t>SI(OU(I50="Non réalisable",L50="Non réalisable"),"Non réalisable",OU(ET(G50&lt;15,H50&lt;15,J50&lt;15,K50&lt;15),ET(G50&gt;=15,H50&gt;=15,J50&gt;=15,K50&gt;=15)))</t>
  </si>
  <si>
    <t>SI(OU(ESTVIDE(D51),ESTVIDE(E51)),"Non réalisable",OU(ET(D51&lt;15,E51&lt;15),ET(D51&gt;=15,E51&gt;=15)))</t>
  </si>
  <si>
    <t>SI(OU(ESTVIDE(G51),ESTVIDE(H51)),"Non réalisable",OU(ET(G51&lt;15,H51&lt;15),ET(G51&gt;=15,H51&gt;=15)))</t>
  </si>
  <si>
    <t>SI(OU(ESTVIDE(J51),ESTVIDE(K51)),"Non réalisable",OU(ET(J51&lt;15,K51&lt;15),ET(J51&gt;=15,K51&gt;=15)))</t>
  </si>
  <si>
    <t>SI(OU(F51="Non réalisable",I51="Non réalisable"),"Non réalisable",OU(ET(D51&lt;15,E51&lt;15,G51&lt;15,H51&lt;15),ET(D51&gt;=15,E51&gt;=15,G51&gt;=15,H51&gt;=15)))</t>
  </si>
  <si>
    <t>SI(OU(F51="Non réalisable",L51="Non réalisable"),"Non réalisable",OU(ET(D51&lt;15,E51&lt;15,J51&lt;15,K51&lt;15),ET(D51&gt;=15,E51&gt;=15,J51&gt;=15,K51&gt;=15)))</t>
  </si>
  <si>
    <t>SI(OU(I51="Non réalisable",L51="Non réalisable"),"Non réalisable",OU(ET(G51&lt;15,H51&lt;15,J51&lt;15,K51&lt;15),ET(G51&gt;=15,H51&gt;=15,J51&gt;=15,K51&gt;=15)))</t>
  </si>
  <si>
    <t>SI(OU(ESTVIDE(D52),ESTVIDE(E52)),"Non réalisable",OU(ET(D52&lt;15,E52&lt;15),ET(D52&gt;=15,E52&gt;=15)))</t>
  </si>
  <si>
    <t>SI(OU(ESTVIDE(G52),ESTVIDE(H52)),"Non réalisable",OU(ET(G52&lt;15,H52&lt;15),ET(G52&gt;=15,H52&gt;=15)))</t>
  </si>
  <si>
    <t>SI(OU(ESTVIDE(J52),ESTVIDE(K52)),"Non réalisable",OU(ET(J52&lt;15,K52&lt;15),ET(J52&gt;=15,K52&gt;=15)))</t>
  </si>
  <si>
    <t>SI(OU(F52="Non réalisable",I52="Non réalisable"),"Non réalisable",OU(ET(D52&lt;15,E52&lt;15,G52&lt;15,H52&lt;15),ET(D52&gt;=15,E52&gt;=15,G52&gt;=15,H52&gt;=15)))</t>
  </si>
  <si>
    <t>SI(OU(F52="Non réalisable",L52="Non réalisable"),"Non réalisable",OU(ET(D52&lt;15,E52&lt;15,J52&lt;15,K52&lt;15),ET(D52&gt;=15,E52&gt;=15,J52&gt;=15,K52&gt;=15)))</t>
  </si>
  <si>
    <t>SI(OU(I52="Non réalisable",L52="Non réalisable"),"Non réalisable",OU(ET(G52&lt;15,H52&lt;15,J52&lt;15,K52&lt;15),ET(G52&gt;=15,H52&gt;=15,J52&gt;=15,K52&gt;=15)))</t>
  </si>
  <si>
    <t>SI(OU(ESTVIDE(D53),ESTVIDE(E53)),"Non réalisable",OU(ET(D53&lt;15,E53&lt;15),ET(D53&gt;=15,E53&gt;=15)))</t>
  </si>
  <si>
    <t>SI(OU(ESTVIDE(G53),ESTVIDE(H53)),"Non réalisable",OU(ET(G53&lt;15,H53&lt;15),ET(G53&gt;=15,H53&gt;=15)))</t>
  </si>
  <si>
    <t>SI(OU(ESTVIDE(J53),ESTVIDE(K53)),"Non réalisable",OU(ET(J53&lt;15,K53&lt;15),ET(J53&gt;=15,K53&gt;=15)))</t>
  </si>
  <si>
    <t>SI(OU(F53="Non réalisable",I53="Non réalisable"),"Non réalisable",OU(ET(D53&lt;15,E53&lt;15,G53&lt;15,H53&lt;15),ET(D53&gt;=15,E53&gt;=15,G53&gt;=15,H53&gt;=15)))</t>
  </si>
  <si>
    <t>SI(OU(F53="Non réalisable",L53="Non réalisable"),"Non réalisable",OU(ET(D53&lt;15,E53&lt;15,J53&lt;15,K53&lt;15),ET(D53&gt;=15,E53&gt;=15,J53&gt;=15,K53&gt;=15)))</t>
  </si>
  <si>
    <t>SI(OU(I53="Non réalisable",L53="Non réalisable"),"Non réalisable",OU(ET(G53&lt;15,H53&lt;15,J53&lt;15,K53&lt;15),ET(G53&gt;=15,H53&gt;=15,J53&gt;=15,K53&gt;=15)))</t>
  </si>
  <si>
    <t>SI(OU(ESTVIDE(D54),ESTVIDE(E54)),"Non réalisable",OU(ET(D54&lt;15,E54&lt;15),ET(D54&gt;=15,E54&gt;=15)))</t>
  </si>
  <si>
    <t>SI(OU(ESTVIDE(G54),ESTVIDE(H54)),"Non réalisable",OU(ET(G54&lt;15,H54&lt;15),ET(G54&gt;=15,H54&gt;=15)))</t>
  </si>
  <si>
    <t>SI(OU(ESTVIDE(J54),ESTVIDE(K54)),"Non réalisable",OU(ET(J54&lt;15,K54&lt;15),ET(J54&gt;=15,K54&gt;=15)))</t>
  </si>
  <si>
    <t>SI(OU(F54="Non réalisable",I54="Non réalisable"),"Non réalisable",OU(ET(D54&lt;15,E54&lt;15,G54&lt;15,H54&lt;15),ET(D54&gt;=15,E54&gt;=15,G54&gt;=15,H54&gt;=15)))</t>
  </si>
  <si>
    <t>SI(OU(F54="Non réalisable",L54="Non réalisable"),"Non réalisable",OU(ET(D54&lt;15,E54&lt;15,J54&lt;15,K54&lt;15),ET(D54&gt;=15,E54&gt;=15,J54&gt;=15,K54&gt;=15)))</t>
  </si>
  <si>
    <t>SI(OU(I54="Non réalisable",L54="Non réalisable"),"Non réalisable",OU(ET(G54&lt;15,H54&lt;15,J54&lt;15,K54&lt;15),ET(G54&gt;=15,H54&gt;=15,J54&gt;=15,K54&gt;=15)))</t>
  </si>
  <si>
    <t>SI(OU(ESTVIDE(D55),ESTVIDE(E55)),"Non réalisable",OU(ET(D55&lt;15,E55&lt;15),ET(D55&gt;=15,E55&gt;=15)))</t>
  </si>
  <si>
    <t>SI(OU(ESTVIDE(G55),ESTVIDE(H55)),"Non réalisable",OU(ET(G55&lt;15,H55&lt;15),ET(G55&gt;=15,H55&gt;=15)))</t>
  </si>
  <si>
    <t>SI(OU(ESTVIDE(J55),ESTVIDE(K55)),"Non réalisable",OU(ET(J55&lt;15,K55&lt;15),ET(J55&gt;=15,K55&gt;=15)))</t>
  </si>
  <si>
    <t>SI(OU(F55="Non réalisable",I55="Non réalisable"),"Non réalisable",OU(ET(D55&lt;15,E55&lt;15,G55&lt;15,H55&lt;15),ET(D55&gt;=15,E55&gt;=15,G55&gt;=15,H55&gt;=15)))</t>
  </si>
  <si>
    <t>SI(OU(F55="Non réalisable",L55="Non réalisable"),"Non réalisable",OU(ET(D55&lt;15,E55&lt;15,J55&lt;15,K55&lt;15),ET(D55&gt;=15,E55&gt;=15,J55&gt;=15,K55&gt;=15)))</t>
  </si>
  <si>
    <t>SI(OU(I55="Non réalisable",L55="Non réalisable"),"Non réalisable",OU(ET(G55&lt;15,H55&lt;15,J55&lt;15,K55&lt;15),ET(G55&gt;=15,H55&gt;=15,J55&gt;=15,K55&gt;=15)))</t>
  </si>
  <si>
    <t>SI(OU(ESTVIDE(D56),ESTVIDE(E56)),"Non réalisable",OU(ET(D56&lt;15,E56&lt;15),ET(D56&gt;=15,E56&gt;=15)))</t>
  </si>
  <si>
    <t>SI(OU(ESTVIDE(G56),ESTVIDE(H56)),"Non réalisable",OU(ET(G56&lt;15,H56&lt;15),ET(G56&gt;=15,H56&gt;=15)))</t>
  </si>
  <si>
    <t>SI(OU(ESTVIDE(J56),ESTVIDE(K56)),"Non réalisable",OU(ET(J56&lt;15,K56&lt;15),ET(J56&gt;=15,K56&gt;=15)))</t>
  </si>
  <si>
    <t>SI(OU(F56="Non réalisable",I56="Non réalisable"),"Non réalisable",OU(ET(D56&lt;15,E56&lt;15,G56&lt;15,H56&lt;15),ET(D56&gt;=15,E56&gt;=15,G56&gt;=15,H56&gt;=15)))</t>
  </si>
  <si>
    <t>SI(OU(F56="Non réalisable",L56="Non réalisable"),"Non réalisable",OU(ET(D56&lt;15,E56&lt;15,J56&lt;15,K56&lt;15),ET(D56&gt;=15,E56&gt;=15,J56&gt;=15,K56&gt;=15)))</t>
  </si>
  <si>
    <t>SI(OU(I56="Non réalisable",L56="Non réalisable"),"Non réalisable",OU(ET(G56&lt;15,H56&lt;15,J56&lt;15,K56&lt;15),ET(G56&gt;=15,H56&gt;=15,J56&gt;=15,K56&gt;=15)))</t>
  </si>
  <si>
    <t>SI(M60="Non réalisable","Non réalisable",SI(M60&gt;90,"CONFORME","NON CONFORME"))</t>
  </si>
  <si>
    <t>SI(N60="Non réalisable","Non réalisable",SI(N60&gt;90,"CONFORME","NON CONFORME"))</t>
  </si>
  <si>
    <t>SI(O60="Non réalisable","Non réalisable",SI(O60&gt;90,"CONFORME","NON CONFORME"))</t>
  </si>
  <si>
    <t>SI(D65="Non réalisable","Non réalisable",SI(D65&gt;90,"CONFORME","NON CONFORME"))</t>
  </si>
  <si>
    <t>SI(G65="Non réalisable","Non réalisable",SI(G65&gt;90,"CONFORME","NON CONFORME"))</t>
  </si>
  <si>
    <t>SI(J65="Non réalisable","Non réalisable",SI(J65&gt;90,"CONFORME","NON CONFORME"))</t>
  </si>
  <si>
    <t>vérifié sur Vérifications formules 2</t>
  </si>
  <si>
    <t>non réalisable</t>
  </si>
  <si>
    <t>100*(NB.SI(D20:D56,"&gt;=15")/(37-(NB.VIDE(D20:D56)+NB.SI(D20:D56,"*"))))</t>
  </si>
  <si>
    <t>100*(NB.SI(E20:E56,"&gt;=15")/(37-(NB.VIDE(E20:E56)+NB.SI(E20:E56,"*"))))</t>
  </si>
  <si>
    <t>100*(NB.SI(G20:G56,"&gt;=15")/(37-(NB.VIDE(G20:G56)+NB.SI(G20:G56,"*"))))</t>
  </si>
  <si>
    <t>100*(NB.SI(H20:H56,"&gt;=15")/(37-(NB.VIDE(H20:H56)+NB.SI(H20:H56,"*"))))</t>
  </si>
  <si>
    <t>100*(NB.SI(J20:J56,"&gt;=15")/(37-(NB.VIDE(J20:J56)+NB.SI(J20:J56,"*"))))</t>
  </si>
  <si>
    <t>100*(NB.SI(K20:K56,"&gt;=15")/(37-(NB.VIDE(K20:K56)+NB.SI(K20:K56,"*"))))</t>
  </si>
  <si>
    <t>vérifié sur https://miniwebtool.com/fr/standard-deviation-calculator/</t>
  </si>
  <si>
    <t>Colonne D :</t>
  </si>
  <si>
    <t>Colonnes G et J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</si>
</sst>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;@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indexed="64"/>
      </patternFill>
    </fill>
    <fill>
      <patternFill patternType="solid">
        <fgColor theme="6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0" fillId="4" borderId="22" xfId="0" applyNumberFormat="1" applyFill="1" applyBorder="1" applyAlignment="1">
      <alignment horizontal="center" vertical="center"/>
    </xf>
    <xf numFmtId="164" fontId="0" fillId="4" borderId="23" xfId="0" applyNumberFormat="1" applyFill="1" applyBorder="1" applyAlignment="1">
      <alignment horizontal="center" vertical="center"/>
    </xf>
    <xf numFmtId="164" fontId="0" fillId="4" borderId="23" xfId="0" quotePrefix="1" applyNumberFormat="1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2" xfId="0" quotePrefix="1" applyFont="1" applyBorder="1" applyAlignment="1">
      <alignment horizontal="center" vertical="center"/>
    </xf>
    <xf numFmtId="0" fontId="1" fillId="0" borderId="39" xfId="0" quotePrefix="1" applyFont="1" applyBorder="1" applyAlignment="1">
      <alignment horizontal="center" vertical="center"/>
    </xf>
    <xf numFmtId="0" fontId="1" fillId="0" borderId="40" xfId="0" quotePrefix="1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30" xfId="0" quotePrefix="1" applyFont="1" applyBorder="1" applyAlignment="1">
      <alignment horizontal="center" vertical="center"/>
    </xf>
    <xf numFmtId="0" fontId="1" fillId="0" borderId="33" xfId="0" quotePrefix="1" applyFont="1" applyBorder="1" applyAlignment="1">
      <alignment horizontal="center" vertical="center"/>
    </xf>
    <xf numFmtId="0" fontId="1" fillId="0" borderId="20" xfId="0" quotePrefix="1" applyFont="1" applyBorder="1" applyAlignment="1">
      <alignment horizontal="center" vertical="center"/>
    </xf>
    <xf numFmtId="0" fontId="1" fillId="0" borderId="34" xfId="0" quotePrefix="1" applyFont="1" applyBorder="1" applyAlignment="1">
      <alignment horizontal="center" vertical="center"/>
    </xf>
    <xf numFmtId="0" fontId="1" fillId="0" borderId="35" xfId="0" quotePrefix="1" applyFont="1" applyBorder="1" applyAlignment="1">
      <alignment horizontal="center" vertical="center"/>
    </xf>
    <xf numFmtId="0" fontId="1" fillId="0" borderId="16" xfId="0" quotePrefix="1" applyFont="1" applyBorder="1" applyAlignment="1">
      <alignment horizontal="center" vertical="center"/>
    </xf>
    <xf numFmtId="0" fontId="1" fillId="0" borderId="31" xfId="0" quotePrefix="1" applyFont="1" applyBorder="1" applyAlignment="1">
      <alignment horizontal="center" vertical="center"/>
    </xf>
    <xf numFmtId="0" fontId="1" fillId="0" borderId="41" xfId="0" quotePrefix="1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  <xf numFmtId="164" fontId="0" fillId="4" borderId="22" xfId="0" quotePrefix="1" applyNumberFormat="1" applyFill="1" applyBorder="1" applyAlignment="1">
      <alignment horizontal="center" vertical="center"/>
    </xf>
    <xf numFmtId="164" fontId="1" fillId="0" borderId="27" xfId="0" quotePrefix="1" applyNumberFormat="1" applyFont="1" applyBorder="1" applyAlignment="1">
      <alignment horizontal="center" vertical="center"/>
    </xf>
    <xf numFmtId="164" fontId="1" fillId="0" borderId="28" xfId="0" quotePrefix="1" applyNumberFormat="1" applyFont="1" applyBorder="1" applyAlignment="1">
      <alignment horizontal="center" vertical="center"/>
    </xf>
    <xf numFmtId="0" fontId="1" fillId="0" borderId="27" xfId="0" quotePrefix="1" applyFont="1" applyBorder="1" applyAlignment="1">
      <alignment horizontal="center" vertical="center"/>
    </xf>
    <xf numFmtId="164" fontId="1" fillId="0" borderId="15" xfId="0" quotePrefix="1" applyNumberFormat="1" applyFont="1" applyBorder="1" applyAlignment="1">
      <alignment horizontal="center" vertical="center"/>
    </xf>
    <xf numFmtId="0" fontId="2" fillId="0" borderId="18" xfId="0" quotePrefix="1" applyFont="1" applyBorder="1" applyAlignment="1">
      <alignment horizontal="center" vertical="center"/>
    </xf>
    <xf numFmtId="0" fontId="2" fillId="0" borderId="21" xfId="0" quotePrefix="1" applyFont="1" applyBorder="1" applyAlignment="1">
      <alignment horizontal="center" vertical="center"/>
    </xf>
    <xf numFmtId="164" fontId="1" fillId="0" borderId="4" xfId="0" quotePrefix="1" applyNumberFormat="1" applyFont="1" applyBorder="1" applyAlignment="1">
      <alignment horizontal="center" vertical="center"/>
    </xf>
    <xf numFmtId="0" fontId="2" fillId="0" borderId="19" xfId="0" quotePrefix="1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5" borderId="4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5" borderId="52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5" borderId="54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5" borderId="56" xfId="0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5" borderId="59" xfId="0" applyFont="1" applyFill="1" applyBorder="1" applyAlignment="1">
      <alignment horizontal="center" vertical="center"/>
    </xf>
    <xf numFmtId="0" fontId="1" fillId="5" borderId="60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53" xfId="0" quotePrefix="1" applyFont="1" applyBorder="1" applyAlignment="1">
      <alignment horizontal="center" vertical="center"/>
    </xf>
    <xf numFmtId="0" fontId="1" fillId="0" borderId="64" xfId="0" quotePrefix="1" applyFont="1" applyBorder="1" applyAlignment="1">
      <alignment horizontal="center" vertical="center"/>
    </xf>
    <xf numFmtId="0" fontId="1" fillId="0" borderId="55" xfId="0" quotePrefix="1" applyFont="1" applyBorder="1" applyAlignment="1">
      <alignment horizontal="center" vertical="center"/>
    </xf>
    <xf numFmtId="0" fontId="1" fillId="0" borderId="65" xfId="0" quotePrefix="1" applyFont="1" applyBorder="1" applyAlignment="1">
      <alignment horizontal="center" vertical="center"/>
    </xf>
    <xf numFmtId="0" fontId="1" fillId="0" borderId="57" xfId="0" quotePrefix="1" applyFont="1" applyBorder="1" applyAlignment="1">
      <alignment horizontal="center" vertical="center"/>
    </xf>
    <xf numFmtId="0" fontId="1" fillId="0" borderId="66" xfId="0" quotePrefix="1" applyFont="1" applyBorder="1" applyAlignment="1">
      <alignment horizontal="center" vertical="center"/>
    </xf>
    <xf numFmtId="0" fontId="1" fillId="0" borderId="58" xfId="0" quotePrefix="1" applyFont="1" applyBorder="1" applyAlignment="1">
      <alignment horizontal="center" vertical="center"/>
    </xf>
    <xf numFmtId="0" fontId="1" fillId="0" borderId="51" xfId="0" quotePrefix="1" applyFont="1" applyBorder="1" applyAlignment="1">
      <alignment horizontal="center" vertical="center"/>
    </xf>
    <xf numFmtId="0" fontId="1" fillId="0" borderId="67" xfId="0" quotePrefix="1" applyFont="1" applyBorder="1" applyAlignment="1">
      <alignment horizontal="center" vertical="center"/>
    </xf>
    <xf numFmtId="0" fontId="1" fillId="0" borderId="68" xfId="0" quotePrefix="1" applyFont="1" applyBorder="1" applyAlignment="1">
      <alignment horizontal="center" vertical="center"/>
    </xf>
    <xf numFmtId="0" fontId="1" fillId="0" borderId="61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5" borderId="50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center" vertical="center"/>
    </xf>
    <xf numFmtId="0" fontId="1" fillId="5" borderId="72" xfId="0" applyFont="1" applyFill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5" borderId="74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1" fillId="5" borderId="7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76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1" fillId="3" borderId="22" xfId="0" applyFont="1" applyFill="1" applyBorder="1" applyAlignment="1" applyProtection="1">
      <alignment horizontal="center" vertical="center"/>
      <protection locked="0"/>
    </xf>
    <xf numFmtId="0" fontId="1" fillId="3" borderId="23" xfId="0" applyFont="1" applyFill="1" applyBorder="1" applyAlignment="1" applyProtection="1">
      <alignment horizontal="center" vertical="center"/>
      <protection locked="0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1" fillId="3" borderId="18" xfId="0" applyFont="1" applyFill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0" fontId="1" fillId="5" borderId="52" xfId="0" applyFont="1" applyFill="1" applyBorder="1" applyAlignment="1" applyProtection="1">
      <alignment horizontal="center" vertical="center"/>
      <protection locked="0"/>
    </xf>
    <xf numFmtId="0" fontId="1" fillId="5" borderId="23" xfId="0" applyFont="1" applyFill="1" applyBorder="1" applyAlignment="1" applyProtection="1">
      <alignment horizontal="center" vertical="center"/>
      <protection locked="0"/>
    </xf>
    <xf numFmtId="0" fontId="1" fillId="5" borderId="54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5" borderId="56" xfId="0" applyFont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11" xfId="0" applyFont="1" applyFill="1" applyBorder="1" applyAlignment="1" applyProtection="1">
      <alignment horizontal="center" vertical="center"/>
      <protection locked="0"/>
    </xf>
    <xf numFmtId="0" fontId="1" fillId="5" borderId="59" xfId="0" applyFont="1" applyFill="1" applyBorder="1" applyAlignment="1" applyProtection="1">
      <alignment horizontal="center" vertical="center"/>
      <protection locked="0"/>
    </xf>
    <xf numFmtId="0" fontId="1" fillId="5" borderId="60" xfId="0" applyFont="1" applyFill="1" applyBorder="1" applyAlignment="1" applyProtection="1">
      <alignment horizontal="center" vertical="center"/>
      <protection locked="0"/>
    </xf>
    <xf numFmtId="0" fontId="1" fillId="5" borderId="44" xfId="0" applyFont="1" applyFill="1" applyBorder="1" applyAlignment="1" applyProtection="1">
      <alignment horizontal="center" vertical="center"/>
      <protection locked="0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3" xfId="0" applyFont="1" applyFill="1" applyBorder="1" applyAlignment="1" applyProtection="1">
      <alignment horizontal="center" vertical="center"/>
      <protection locked="0"/>
    </xf>
    <xf numFmtId="0" fontId="1" fillId="5" borderId="45" xfId="0" applyFont="1" applyFill="1" applyBorder="1" applyAlignment="1" applyProtection="1">
      <alignment horizontal="center" vertical="center"/>
      <protection locked="0"/>
    </xf>
    <xf numFmtId="0" fontId="1" fillId="5" borderId="10" xfId="0" applyFont="1" applyFill="1" applyBorder="1" applyAlignment="1" applyProtection="1">
      <alignment horizontal="center" vertical="center"/>
      <protection locked="0"/>
    </xf>
    <xf numFmtId="0" fontId="1" fillId="5" borderId="42" xfId="0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1" fillId="3" borderId="10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3" borderId="45" xfId="0" applyFont="1" applyFill="1" applyBorder="1" applyAlignment="1" applyProtection="1">
      <alignment horizontal="center" vertical="center"/>
      <protection locked="0"/>
    </xf>
    <xf numFmtId="0" fontId="1" fillId="0" borderId="14" xfId="0" applyFont="1" applyBorder="1" applyAlignment="1">
      <alignment horizontal="center" vertical="center"/>
    </xf>
    <xf numFmtId="0" fontId="1" fillId="5" borderId="77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" fillId="0" borderId="75" xfId="0" applyFont="1" applyBorder="1" applyAlignment="1">
      <alignment horizontal="center" vertical="center"/>
    </xf>
    <xf numFmtId="0" fontId="1" fillId="5" borderId="72" xfId="0" applyFont="1" applyFill="1" applyBorder="1" applyAlignment="1" applyProtection="1">
      <alignment horizontal="center" vertical="center"/>
      <protection locked="0"/>
    </xf>
    <xf numFmtId="0" fontId="1" fillId="5" borderId="73" xfId="0" applyFont="1" applyFill="1" applyBorder="1" applyAlignment="1" applyProtection="1">
      <alignment horizontal="center" vertical="center"/>
      <protection locked="0"/>
    </xf>
    <xf numFmtId="0" fontId="1" fillId="0" borderId="54" xfId="0" applyFont="1" applyBorder="1" applyAlignment="1">
      <alignment horizontal="center" vertical="center"/>
    </xf>
    <xf numFmtId="0" fontId="1" fillId="5" borderId="55" xfId="0" applyFont="1" applyFill="1" applyBorder="1" applyAlignment="1" applyProtection="1">
      <alignment horizontal="center" vertical="center"/>
      <protection locked="0"/>
    </xf>
    <xf numFmtId="0" fontId="1" fillId="0" borderId="59" xfId="0" applyFont="1" applyBorder="1" applyAlignment="1">
      <alignment horizontal="center" vertical="center"/>
    </xf>
    <xf numFmtId="0" fontId="1" fillId="5" borderId="78" xfId="0" applyFont="1" applyFill="1" applyBorder="1" applyAlignment="1" applyProtection="1">
      <alignment horizontal="center" vertical="center"/>
      <protection locked="0"/>
    </xf>
    <xf numFmtId="0" fontId="1" fillId="5" borderId="61" xfId="0" applyFont="1" applyFill="1" applyBorder="1" applyAlignment="1" applyProtection="1">
      <alignment horizontal="center" vertical="center"/>
      <protection locked="0"/>
    </xf>
    <xf numFmtId="0" fontId="1" fillId="3" borderId="1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5" borderId="77" xfId="0" applyFont="1" applyFill="1" applyBorder="1" applyAlignment="1">
      <alignment horizontal="center" vertical="center"/>
    </xf>
    <xf numFmtId="0" fontId="1" fillId="5" borderId="73" xfId="0" applyFont="1" applyFill="1" applyBorder="1" applyAlignment="1">
      <alignment horizontal="center" vertical="center"/>
    </xf>
    <xf numFmtId="0" fontId="1" fillId="5" borderId="55" xfId="0" applyFont="1" applyFill="1" applyBorder="1" applyAlignment="1">
      <alignment horizontal="center" vertical="center"/>
    </xf>
    <xf numFmtId="0" fontId="1" fillId="5" borderId="78" xfId="0" applyFont="1" applyFill="1" applyBorder="1" applyAlignment="1">
      <alignment horizontal="center" vertical="center"/>
    </xf>
    <xf numFmtId="0" fontId="1" fillId="5" borderId="6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69" xfId="0" applyFont="1" applyBorder="1" applyAlignment="1">
      <alignment horizontal="center" vertical="center"/>
    </xf>
    <xf numFmtId="0" fontId="3" fillId="0" borderId="38" xfId="0" applyFont="1" applyBorder="1" applyAlignment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42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vertical="center"/>
      <protection locked="0"/>
    </xf>
    <xf numFmtId="0" fontId="3" fillId="0" borderId="40" xfId="0" applyFont="1" applyBorder="1" applyAlignment="1" applyProtection="1">
      <alignment vertical="center"/>
      <protection locked="0"/>
    </xf>
    <xf numFmtId="0" fontId="1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1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1" fillId="0" borderId="20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vertical="center"/>
      <protection locked="0"/>
    </xf>
    <xf numFmtId="0" fontId="3" fillId="0" borderId="35" xfId="0" applyFont="1" applyBorder="1" applyAlignment="1" applyProtection="1">
      <alignment vertical="center"/>
      <protection locked="0"/>
    </xf>
    <xf numFmtId="0" fontId="1" fillId="0" borderId="62" xfId="0" applyFont="1" applyBorder="1" applyAlignment="1">
      <alignment horizontal="center" vertical="center" wrapText="1"/>
    </xf>
    <xf numFmtId="0" fontId="3" fillId="0" borderId="63" xfId="0" applyFont="1" applyBorder="1" applyAlignment="1">
      <alignment vertical="center"/>
    </xf>
    <xf numFmtId="0" fontId="1" fillId="0" borderId="3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2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wrapText="1"/>
    </xf>
    <xf numFmtId="0" fontId="3" fillId="0" borderId="36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1" fillId="0" borderId="43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1" fillId="0" borderId="70" xfId="0" applyFont="1" applyBorder="1" applyAlignment="1">
      <alignment horizontal="center" vertical="center"/>
    </xf>
    <xf numFmtId="0" fontId="3" fillId="0" borderId="71" xfId="0" applyFont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  <xf numFmtId="0" fontId="1" fillId="0" borderId="11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vertical="center"/>
      <protection locked="0"/>
    </xf>
    <xf numFmtId="0" fontId="3" fillId="0" borderId="12" xfId="0" applyFont="1" applyBorder="1" applyAlignment="1" applyProtection="1">
      <alignment vertical="center"/>
      <protection locked="0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5" fontId="1" fillId="0" borderId="23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165" fontId="3" fillId="0" borderId="2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165" fontId="3" fillId="0" borderId="24" xfId="0" applyNumberFormat="1" applyFont="1" applyBorder="1" applyAlignment="1">
      <alignment horizontal="center" vertical="center"/>
    </xf>
    <xf numFmtId="14" fontId="3" fillId="0" borderId="28" xfId="0" applyNumberFormat="1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2" fillId="0" borderId="19" xfId="0" quotePrefix="1" applyFont="1" applyBorder="1" applyAlignment="1">
      <alignment horizontal="center" vertical="center"/>
    </xf>
    <xf numFmtId="164" fontId="1" fillId="0" borderId="4" xfId="0" quotePrefix="1" applyNumberFormat="1" applyFont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4" fontId="1" fillId="0" borderId="4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2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8"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 val="0"/>
        <i val="0"/>
        <color auto="1"/>
      </font>
      <fill>
        <patternFill>
          <bgColor theme="2" tint="-4.9989318521683403E-2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 val="0"/>
        <i val="0"/>
        <color auto="1"/>
      </font>
      <fill>
        <patternFill>
          <bgColor theme="2" tint="-4.9989318521683403E-2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 val="0"/>
        <i val="0"/>
        <color auto="1"/>
      </font>
      <fill>
        <patternFill>
          <bgColor theme="2" tint="-4.9989318521683403E-2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 val="0"/>
        <i val="0"/>
        <color auto="1"/>
      </font>
      <fill>
        <patternFill>
          <bgColor theme="2" tint="-4.9989318521683403E-2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colors>
    <mruColors>
      <color rgb="FFD0E0E3"/>
      <color rgb="FFF4CCCC"/>
      <color rgb="FFFCE5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92075</xdr:colOff>
      <xdr:row>0</xdr:row>
      <xdr:rowOff>35719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687513" y="35719"/>
          <a:ext cx="1276350" cy="485775"/>
          <a:chOff x="152400" y="152400"/>
          <a:chExt cx="1257300" cy="4667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1257300" cy="4667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92075</xdr:colOff>
      <xdr:row>0</xdr:row>
      <xdr:rowOff>35719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867A6A6E-A669-438E-A485-3335983DD68E}"/>
            </a:ext>
          </a:extLst>
        </xdr:cNvPr>
        <xdr:cNvGrpSpPr/>
      </xdr:nvGrpSpPr>
      <xdr:grpSpPr>
        <a:xfrm>
          <a:off x="1687513" y="35719"/>
          <a:ext cx="1276350" cy="485775"/>
          <a:chOff x="152400" y="152400"/>
          <a:chExt cx="1257300" cy="4667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FABD0FFE-75AC-6C6C-B153-147009E3A81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1257300" cy="4667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92075</xdr:colOff>
      <xdr:row>0</xdr:row>
      <xdr:rowOff>35719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30FF8E5C-5568-40B9-8478-1852D1231610}"/>
            </a:ext>
          </a:extLst>
        </xdr:cNvPr>
        <xdr:cNvGrpSpPr/>
      </xdr:nvGrpSpPr>
      <xdr:grpSpPr>
        <a:xfrm>
          <a:off x="1687513" y="35719"/>
          <a:ext cx="1276350" cy="485775"/>
          <a:chOff x="152400" y="152400"/>
          <a:chExt cx="1257300" cy="4667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10EB49EE-9C55-9E7F-D26B-C237DD7F3A41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1257300" cy="4667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92075</xdr:colOff>
      <xdr:row>0</xdr:row>
      <xdr:rowOff>35719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8189323E-C927-4754-80A9-DF0A268999A2}"/>
            </a:ext>
          </a:extLst>
        </xdr:cNvPr>
        <xdr:cNvGrpSpPr/>
      </xdr:nvGrpSpPr>
      <xdr:grpSpPr>
        <a:xfrm>
          <a:off x="1687513" y="35719"/>
          <a:ext cx="1276350" cy="485775"/>
          <a:chOff x="152400" y="152400"/>
          <a:chExt cx="1257300" cy="4667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EF5BBEC9-B61A-00B2-41FE-B10CDB732C55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1257300" cy="4667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twoCellAnchor editAs="oneCell">
    <xdr:from>
      <xdr:col>1</xdr:col>
      <xdr:colOff>11906</xdr:colOff>
      <xdr:row>79</xdr:row>
      <xdr:rowOff>42068</xdr:rowOff>
    </xdr:from>
    <xdr:to>
      <xdr:col>6</xdr:col>
      <xdr:colOff>87644</xdr:colOff>
      <xdr:row>97</xdr:row>
      <xdr:rowOff>183551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AAFD4285-3558-00A6-AFCC-6162C0874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7344" y="17544256"/>
          <a:ext cx="6442406" cy="3787970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79</xdr:row>
      <xdr:rowOff>30161</xdr:rowOff>
    </xdr:from>
    <xdr:to>
      <xdr:col>13</xdr:col>
      <xdr:colOff>120982</xdr:colOff>
      <xdr:row>97</xdr:row>
      <xdr:rowOff>158943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C9FC82EE-4CD9-8427-9DA4-60779BF51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98782" y="17532349"/>
          <a:ext cx="6451931" cy="3775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67"/>
  <sheetViews>
    <sheetView tabSelected="1" zoomScale="80" zoomScaleNormal="80" workbookViewId="0">
      <selection activeCell="D11" sqref="D11:K11"/>
    </sheetView>
  </sheetViews>
  <sheetFormatPr baseColWidth="10" defaultColWidth="12.54296875" defaultRowHeight="15.75" customHeight="1" x14ac:dyDescent="0.25"/>
  <cols>
    <col min="1" max="3" width="22.7265625" customWidth="1"/>
    <col min="4" max="15" width="15.1796875" customWidth="1"/>
    <col min="16" max="16" width="14.54296875" customWidth="1"/>
    <col min="17" max="20" width="15.1796875" customWidth="1"/>
    <col min="21" max="21" width="14" customWidth="1"/>
    <col min="22" max="22" width="14.1796875" customWidth="1"/>
    <col min="30" max="30" width="11.7265625" customWidth="1"/>
    <col min="31" max="31" width="13.453125" customWidth="1"/>
  </cols>
  <sheetData>
    <row r="1" spans="1:15" ht="42.75" customHeight="1" x14ac:dyDescent="0.25">
      <c r="A1" s="219"/>
      <c r="B1" s="219"/>
      <c r="C1" s="270"/>
      <c r="D1" s="268" t="s">
        <v>0</v>
      </c>
      <c r="E1" s="192"/>
      <c r="F1" s="192"/>
      <c r="G1" s="192"/>
      <c r="H1" s="192"/>
      <c r="I1" s="192"/>
      <c r="J1" s="193"/>
      <c r="K1" s="264" t="s">
        <v>43</v>
      </c>
      <c r="L1" s="201"/>
      <c r="M1" s="201"/>
      <c r="N1" s="245"/>
      <c r="O1" s="246"/>
    </row>
    <row r="2" spans="1:15" ht="15.75" customHeight="1" x14ac:dyDescent="0.25">
      <c r="A2" s="264" t="s">
        <v>1</v>
      </c>
      <c r="B2" s="201"/>
      <c r="C2" s="269"/>
      <c r="D2" s="264" t="s">
        <v>2</v>
      </c>
      <c r="E2" s="201"/>
      <c r="F2" s="201"/>
      <c r="G2" s="201"/>
      <c r="H2" s="201"/>
      <c r="I2" s="201"/>
      <c r="J2" s="269"/>
      <c r="K2" s="265">
        <v>45632</v>
      </c>
      <c r="L2" s="266"/>
      <c r="M2" s="266"/>
      <c r="N2" s="266"/>
      <c r="O2" s="267"/>
    </row>
    <row r="3" spans="1:15" ht="31.5" customHeight="1" x14ac:dyDescent="0.25">
      <c r="A3" s="183" t="s">
        <v>3</v>
      </c>
      <c r="B3" s="184"/>
      <c r="C3" s="185"/>
      <c r="D3" s="183" t="s">
        <v>4</v>
      </c>
      <c r="E3" s="184"/>
      <c r="F3" s="184"/>
      <c r="G3" s="184"/>
      <c r="H3" s="184"/>
      <c r="I3" s="184"/>
      <c r="J3" s="185"/>
      <c r="K3" s="183" t="s">
        <v>5</v>
      </c>
      <c r="L3" s="184"/>
      <c r="M3" s="184"/>
      <c r="N3" s="245"/>
      <c r="O3" s="246"/>
    </row>
    <row r="4" spans="1:15" ht="15.75" customHeight="1" x14ac:dyDescent="0.25">
      <c r="A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25">
      <c r="A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75" customHeight="1" x14ac:dyDescent="0.25">
      <c r="A6" s="2"/>
      <c r="D6" s="250" t="s">
        <v>6</v>
      </c>
      <c r="E6" s="251"/>
      <c r="F6" s="256" t="s">
        <v>7</v>
      </c>
      <c r="G6" s="256"/>
      <c r="H6" s="259" t="s">
        <v>8</v>
      </c>
      <c r="I6" s="259"/>
      <c r="J6" s="259" t="s">
        <v>9</v>
      </c>
      <c r="K6" s="271"/>
      <c r="L6" s="2"/>
      <c r="M6" s="2"/>
      <c r="N6" s="2"/>
      <c r="O6" s="2"/>
    </row>
    <row r="7" spans="1:15" ht="15.75" customHeight="1" x14ac:dyDescent="0.25">
      <c r="A7" s="2"/>
      <c r="D7" s="252" t="s">
        <v>10</v>
      </c>
      <c r="E7" s="253"/>
      <c r="F7" s="257"/>
      <c r="G7" s="257"/>
      <c r="H7" s="260"/>
      <c r="I7" s="260"/>
      <c r="J7" s="260"/>
      <c r="K7" s="272"/>
      <c r="L7" s="2"/>
      <c r="M7" s="2"/>
      <c r="N7" s="2"/>
      <c r="O7" s="2"/>
    </row>
    <row r="8" spans="1:15" ht="15.75" customHeight="1" x14ac:dyDescent="0.25">
      <c r="A8" s="2"/>
      <c r="D8" s="252" t="s">
        <v>11</v>
      </c>
      <c r="E8" s="253"/>
      <c r="F8" s="257"/>
      <c r="G8" s="257"/>
      <c r="H8" s="260"/>
      <c r="I8" s="260"/>
      <c r="J8" s="260"/>
      <c r="K8" s="272"/>
      <c r="L8" s="2"/>
      <c r="M8" s="2"/>
      <c r="N8" s="2"/>
      <c r="O8" s="2"/>
    </row>
    <row r="9" spans="1:15" ht="15.75" customHeight="1" thickBot="1" x14ac:dyDescent="0.3">
      <c r="A9" s="2"/>
      <c r="D9" s="254" t="s">
        <v>12</v>
      </c>
      <c r="E9" s="255"/>
      <c r="F9" s="258"/>
      <c r="G9" s="258"/>
      <c r="H9" s="258"/>
      <c r="I9" s="258"/>
      <c r="J9" s="258"/>
      <c r="K9" s="273"/>
      <c r="L9" s="2"/>
      <c r="M9" s="2"/>
      <c r="N9" s="2"/>
      <c r="O9" s="2"/>
    </row>
    <row r="10" spans="1:15" ht="15.75" customHeight="1" thickBot="1" x14ac:dyDescent="0.3">
      <c r="A10" s="2"/>
      <c r="D10" s="12"/>
      <c r="E10" s="12"/>
      <c r="F10" s="12"/>
      <c r="G10" s="12"/>
      <c r="H10" s="12"/>
      <c r="I10" s="12"/>
      <c r="J10" s="12"/>
      <c r="K10" s="12"/>
      <c r="L10" s="2"/>
      <c r="M10" s="2"/>
      <c r="N10" s="2"/>
      <c r="O10" s="2"/>
    </row>
    <row r="11" spans="1:15" ht="36" customHeight="1" x14ac:dyDescent="0.25">
      <c r="A11" s="2"/>
      <c r="D11" s="261" t="s">
        <v>13</v>
      </c>
      <c r="E11" s="262"/>
      <c r="F11" s="262"/>
      <c r="G11" s="262"/>
      <c r="H11" s="262"/>
      <c r="I11" s="262"/>
      <c r="J11" s="262"/>
      <c r="K11" s="263"/>
      <c r="L11" s="2"/>
      <c r="M11" s="2"/>
      <c r="N11" s="2"/>
      <c r="O11" s="2"/>
    </row>
    <row r="12" spans="1:15" ht="15.75" customHeight="1" thickBot="1" x14ac:dyDescent="0.3">
      <c r="A12" s="2"/>
      <c r="D12" s="12"/>
      <c r="E12" s="20"/>
      <c r="F12" s="21"/>
      <c r="G12" s="21"/>
      <c r="H12" s="12"/>
      <c r="I12" s="12"/>
      <c r="J12" s="12"/>
      <c r="K12" s="12"/>
      <c r="L12" s="2"/>
      <c r="M12" s="2"/>
      <c r="N12" s="2"/>
      <c r="O12" s="2"/>
    </row>
    <row r="13" spans="1:15" ht="15.75" customHeight="1" x14ac:dyDescent="0.25">
      <c r="A13" s="2"/>
      <c r="D13" s="16" t="s">
        <v>14</v>
      </c>
      <c r="E13" s="247"/>
      <c r="F13" s="248"/>
      <c r="G13" s="249"/>
      <c r="H13" s="12"/>
      <c r="I13" s="12"/>
      <c r="J13" s="12"/>
      <c r="K13" s="12"/>
      <c r="L13" s="2"/>
      <c r="M13" s="2"/>
      <c r="N13" s="2"/>
      <c r="O13" s="2"/>
    </row>
    <row r="14" spans="1:15" ht="15.75" customHeight="1" x14ac:dyDescent="0.25">
      <c r="A14" s="2"/>
      <c r="D14" s="23" t="s">
        <v>15</v>
      </c>
      <c r="E14" s="216"/>
      <c r="F14" s="217"/>
      <c r="G14" s="218"/>
      <c r="H14" s="12"/>
      <c r="I14" s="12"/>
      <c r="J14" s="12"/>
      <c r="K14" s="12"/>
      <c r="L14" s="2"/>
      <c r="M14" s="2"/>
      <c r="N14" s="2"/>
      <c r="O14" s="2"/>
    </row>
    <row r="15" spans="1:15" ht="15.75" customHeight="1" thickBot="1" x14ac:dyDescent="0.3">
      <c r="A15" s="2"/>
      <c r="D15" s="19" t="s">
        <v>16</v>
      </c>
      <c r="E15" s="224"/>
      <c r="F15" s="225"/>
      <c r="G15" s="226"/>
      <c r="H15" s="12"/>
      <c r="I15" s="12"/>
      <c r="J15" s="12"/>
      <c r="K15" s="12"/>
      <c r="L15" s="2"/>
      <c r="M15" s="2"/>
      <c r="N15" s="2"/>
      <c r="O15" s="2"/>
    </row>
    <row r="16" spans="1:15" ht="15.75" customHeight="1" thickBot="1" x14ac:dyDescent="0.3">
      <c r="A16" s="2"/>
      <c r="B16" s="2"/>
      <c r="C16" s="2"/>
      <c r="D16" s="2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</row>
    <row r="17" spans="1:15" s="26" customFormat="1" ht="34.5" customHeight="1" thickBot="1" x14ac:dyDescent="0.3">
      <c r="A17" s="10"/>
      <c r="B17" s="25"/>
      <c r="C17" s="25"/>
      <c r="D17" s="212" t="s">
        <v>17</v>
      </c>
      <c r="E17" s="213"/>
      <c r="F17" s="213"/>
      <c r="G17" s="214"/>
      <c r="H17" s="214"/>
      <c r="I17" s="214"/>
      <c r="J17" s="213"/>
      <c r="K17" s="213"/>
      <c r="L17" s="215"/>
      <c r="M17" s="213" t="s">
        <v>18</v>
      </c>
      <c r="N17" s="213"/>
      <c r="O17" s="215"/>
    </row>
    <row r="18" spans="1:15" s="26" customFormat="1" ht="34.5" customHeight="1" x14ac:dyDescent="0.25">
      <c r="A18" s="241" t="s">
        <v>44</v>
      </c>
      <c r="B18" s="243" t="s">
        <v>45</v>
      </c>
      <c r="C18" s="186" t="s">
        <v>46</v>
      </c>
      <c r="D18" s="219" t="s">
        <v>19</v>
      </c>
      <c r="E18" s="220"/>
      <c r="F18" s="220"/>
      <c r="G18" s="221" t="s">
        <v>20</v>
      </c>
      <c r="H18" s="222"/>
      <c r="I18" s="223"/>
      <c r="J18" s="219" t="s">
        <v>21</v>
      </c>
      <c r="K18" s="220"/>
      <c r="L18" s="240"/>
      <c r="M18" s="238" t="s">
        <v>22</v>
      </c>
      <c r="N18" s="227" t="s">
        <v>23</v>
      </c>
      <c r="O18" s="229" t="s">
        <v>24</v>
      </c>
    </row>
    <row r="19" spans="1:15" s="26" customFormat="1" ht="34.5" customHeight="1" thickBot="1" x14ac:dyDescent="0.3">
      <c r="A19" s="242"/>
      <c r="B19" s="244"/>
      <c r="C19" s="187"/>
      <c r="D19" s="11" t="s">
        <v>25</v>
      </c>
      <c r="E19" s="3" t="s">
        <v>26</v>
      </c>
      <c r="F19" s="4" t="s">
        <v>27</v>
      </c>
      <c r="G19" s="92" t="s">
        <v>25</v>
      </c>
      <c r="H19" s="4" t="s">
        <v>26</v>
      </c>
      <c r="I19" s="93" t="s">
        <v>27</v>
      </c>
      <c r="J19" s="87" t="s">
        <v>25</v>
      </c>
      <c r="K19" s="5" t="s">
        <v>26</v>
      </c>
      <c r="L19" s="6" t="s">
        <v>27</v>
      </c>
      <c r="M19" s="239"/>
      <c r="N19" s="228"/>
      <c r="O19" s="187"/>
    </row>
    <row r="20" spans="1:15" s="26" customFormat="1" ht="15.75" customHeight="1" x14ac:dyDescent="0.25">
      <c r="A20" s="23" t="s">
        <v>7</v>
      </c>
      <c r="B20" s="158"/>
      <c r="C20" s="158"/>
      <c r="D20" s="138"/>
      <c r="E20" s="139"/>
      <c r="F20" s="22" t="str">
        <f>IF(OR(ISBLANK(D20),ISBLANK(E20)),"Non réalisable",OR(AND(D20&lt;15,E20&lt;15),AND(D20&gt;=15,E20&gt;=15)))</f>
        <v>Non réalisable</v>
      </c>
      <c r="G20" s="144"/>
      <c r="H20" s="145"/>
      <c r="I20" s="95" t="str">
        <f t="shared" ref="I20:I56" si="0">IF(OR(ISBLANK(G20),ISBLANK(H20)),"Non réalisable",OR(AND(G20&lt;15,H20&lt;15),AND(G20&gt;=15,H20&gt;=15)))</f>
        <v>Non réalisable</v>
      </c>
      <c r="J20" s="153"/>
      <c r="K20" s="154"/>
      <c r="L20" s="15" t="str">
        <f t="shared" ref="L20:L56" si="1">IF(OR(ISBLANK(J20),ISBLANK(K20)),"Non réalisable",OR(AND(J20&lt;15,K20&lt;15),AND(J20&gt;=15,K20&gt;=15)))</f>
        <v>Non réalisable</v>
      </c>
      <c r="M20" s="14" t="str">
        <f>IF(OR(F20="Non réalisable",I20="Non réalisable"),"Non réalisable",OR(AND(D20&lt;15,E20&lt;15,G20&lt;15,H20&lt;15),AND(D20&gt;=15,E20&gt;=15,G20&gt;=15,H20&gt;=15)))</f>
        <v>Non réalisable</v>
      </c>
      <c r="N20" s="105" t="str">
        <f>IF(OR(F20="Non réalisable",L20="Non réalisable"),"Non réalisable",OR(AND(D20&lt;15,E20&lt;15,J20&lt;15,K20&lt;15),AND(D20&gt;=15,E20&gt;=15,J20&gt;=15,K20&gt;=15)))</f>
        <v>Non réalisable</v>
      </c>
      <c r="O20" s="31" t="str">
        <f>IF(OR(I20="Non réalisable",L20="Non réalisable"),"Non réalisable",OR(AND(G20&lt;15,H20&lt;15,J20&lt;15,K20&lt;15),AND(G20&gt;=15,H20&gt;=15,J20&gt;=15,K20&gt;=15)))</f>
        <v>Non réalisable</v>
      </c>
    </row>
    <row r="21" spans="1:15" s="26" customFormat="1" ht="15.75" customHeight="1" x14ac:dyDescent="0.25">
      <c r="A21" s="17" t="s">
        <v>7</v>
      </c>
      <c r="B21" s="158"/>
      <c r="C21" s="147"/>
      <c r="D21" s="140"/>
      <c r="E21" s="141"/>
      <c r="F21" s="13" t="str">
        <f t="shared" ref="F21:F56" si="2">IF(OR(ISBLANK(D21),ISBLANK(E21)),"Non réalisable",OR(AND(D21&lt;15,E21&lt;15),AND(D21&gt;=15,E21&gt;=15)))</f>
        <v>Non réalisable</v>
      </c>
      <c r="G21" s="146"/>
      <c r="H21" s="147"/>
      <c r="I21" s="97" t="str">
        <f t="shared" si="0"/>
        <v>Non réalisable</v>
      </c>
      <c r="J21" s="155"/>
      <c r="K21" s="147"/>
      <c r="L21" s="13" t="str">
        <f t="shared" si="1"/>
        <v>Non réalisable</v>
      </c>
      <c r="M21" s="35" t="str">
        <f t="shared" ref="M21:M56" si="3">IF(OR(F21="Non réalisable",I21="Non réalisable"),"Non réalisable",OR(AND(D21&lt;15,E21&lt;15,G21&lt;15,H21&lt;15),AND(D21&gt;=15,E21&gt;=15,G21&gt;=15,H21&gt;=15)))</f>
        <v>Non réalisable</v>
      </c>
      <c r="N21" s="106" t="str">
        <f t="shared" ref="N21:N56" si="4">IF(OR(F21="Non réalisable",L21="Non réalisable"),"Non réalisable",OR(AND(D21&lt;15,E21&lt;15,J21&lt;15,K21&lt;15),AND(D21&gt;=15,E21&gt;=15,J21&gt;=15,K21&gt;=15)))</f>
        <v>Non réalisable</v>
      </c>
      <c r="O21" s="36" t="str">
        <f t="shared" ref="O21:O56" si="5">IF(OR(I21="Non réalisable",L21="Non réalisable"),"Non réalisable",OR(AND(G21&lt;15,H21&lt;15,J21&lt;15,K21&lt;15),AND(G21&gt;=15,H21&gt;=15,J21&gt;=15,K21&gt;=15)))</f>
        <v>Non réalisable</v>
      </c>
    </row>
    <row r="22" spans="1:15" s="26" customFormat="1" ht="15.75" customHeight="1" x14ac:dyDescent="0.25">
      <c r="A22" s="17" t="s">
        <v>7</v>
      </c>
      <c r="B22" s="158"/>
      <c r="C22" s="147"/>
      <c r="D22" s="140"/>
      <c r="E22" s="141"/>
      <c r="F22" s="13" t="str">
        <f t="shared" si="2"/>
        <v>Non réalisable</v>
      </c>
      <c r="G22" s="146"/>
      <c r="H22" s="147"/>
      <c r="I22" s="97" t="str">
        <f t="shared" si="0"/>
        <v>Non réalisable</v>
      </c>
      <c r="J22" s="155"/>
      <c r="K22" s="147"/>
      <c r="L22" s="13" t="str">
        <f t="shared" si="1"/>
        <v>Non réalisable</v>
      </c>
      <c r="M22" s="35" t="str">
        <f t="shared" si="3"/>
        <v>Non réalisable</v>
      </c>
      <c r="N22" s="106" t="str">
        <f t="shared" si="4"/>
        <v>Non réalisable</v>
      </c>
      <c r="O22" s="36" t="str">
        <f t="shared" si="5"/>
        <v>Non réalisable</v>
      </c>
    </row>
    <row r="23" spans="1:15" s="26" customFormat="1" ht="15.75" customHeight="1" x14ac:dyDescent="0.25">
      <c r="A23" s="17" t="s">
        <v>7</v>
      </c>
      <c r="B23" s="158"/>
      <c r="C23" s="147"/>
      <c r="D23" s="140"/>
      <c r="E23" s="141"/>
      <c r="F23" s="13" t="str">
        <f t="shared" si="2"/>
        <v>Non réalisable</v>
      </c>
      <c r="G23" s="146"/>
      <c r="H23" s="147"/>
      <c r="I23" s="97" t="str">
        <f t="shared" si="0"/>
        <v>Non réalisable</v>
      </c>
      <c r="J23" s="155"/>
      <c r="K23" s="147"/>
      <c r="L23" s="13" t="str">
        <f t="shared" si="1"/>
        <v>Non réalisable</v>
      </c>
      <c r="M23" s="35" t="str">
        <f t="shared" si="3"/>
        <v>Non réalisable</v>
      </c>
      <c r="N23" s="106" t="str">
        <f t="shared" si="4"/>
        <v>Non réalisable</v>
      </c>
      <c r="O23" s="36" t="str">
        <f t="shared" si="5"/>
        <v>Non réalisable</v>
      </c>
    </row>
    <row r="24" spans="1:15" s="26" customFormat="1" ht="15.75" customHeight="1" thickBot="1" x14ac:dyDescent="0.3">
      <c r="A24" s="164" t="s">
        <v>7</v>
      </c>
      <c r="B24" s="165"/>
      <c r="C24" s="166"/>
      <c r="D24" s="142"/>
      <c r="E24" s="143"/>
      <c r="F24" s="24" t="str">
        <f t="shared" si="2"/>
        <v>Non réalisable</v>
      </c>
      <c r="G24" s="148"/>
      <c r="H24" s="149"/>
      <c r="I24" s="99" t="str">
        <f t="shared" si="0"/>
        <v>Non réalisable</v>
      </c>
      <c r="J24" s="156"/>
      <c r="K24" s="149"/>
      <c r="L24" s="24" t="str">
        <f t="shared" si="1"/>
        <v>Non réalisable</v>
      </c>
      <c r="M24" s="40" t="str">
        <f t="shared" si="3"/>
        <v>Non réalisable</v>
      </c>
      <c r="N24" s="107" t="str">
        <f t="shared" si="4"/>
        <v>Non réalisable</v>
      </c>
      <c r="O24" s="41" t="str">
        <f t="shared" si="5"/>
        <v>Non réalisable</v>
      </c>
    </row>
    <row r="25" spans="1:15" s="26" customFormat="1" ht="15.75" customHeight="1" x14ac:dyDescent="0.25">
      <c r="A25" s="167" t="s">
        <v>8</v>
      </c>
      <c r="B25" s="168"/>
      <c r="C25" s="169"/>
      <c r="D25" s="161"/>
      <c r="E25" s="139"/>
      <c r="F25" s="22" t="str">
        <f t="shared" si="2"/>
        <v>Non réalisable</v>
      </c>
      <c r="G25" s="144"/>
      <c r="H25" s="150"/>
      <c r="I25" s="100" t="str">
        <f t="shared" si="0"/>
        <v>Non réalisable</v>
      </c>
      <c r="J25" s="157"/>
      <c r="K25" s="150"/>
      <c r="L25" s="15" t="str">
        <f t="shared" si="1"/>
        <v>Non réalisable</v>
      </c>
      <c r="M25" s="14" t="str">
        <f t="shared" si="3"/>
        <v>Non réalisable</v>
      </c>
      <c r="N25" s="105" t="str">
        <f t="shared" si="4"/>
        <v>Non réalisable</v>
      </c>
      <c r="O25" s="31" t="str">
        <f t="shared" si="5"/>
        <v>Non réalisable</v>
      </c>
    </row>
    <row r="26" spans="1:15" s="26" customFormat="1" ht="15.75" customHeight="1" x14ac:dyDescent="0.25">
      <c r="A26" s="170" t="s">
        <v>8</v>
      </c>
      <c r="B26" s="158"/>
      <c r="C26" s="171"/>
      <c r="D26" s="162"/>
      <c r="E26" s="141"/>
      <c r="F26" s="13" t="str">
        <f t="shared" si="2"/>
        <v>Non réalisable</v>
      </c>
      <c r="G26" s="146"/>
      <c r="H26" s="147"/>
      <c r="I26" s="97" t="str">
        <f t="shared" si="0"/>
        <v>Non réalisable</v>
      </c>
      <c r="J26" s="155"/>
      <c r="K26" s="147"/>
      <c r="L26" s="13" t="str">
        <f t="shared" si="1"/>
        <v>Non réalisable</v>
      </c>
      <c r="M26" s="35" t="str">
        <f t="shared" si="3"/>
        <v>Non réalisable</v>
      </c>
      <c r="N26" s="106" t="str">
        <f t="shared" si="4"/>
        <v>Non réalisable</v>
      </c>
      <c r="O26" s="36" t="str">
        <f t="shared" si="5"/>
        <v>Non réalisable</v>
      </c>
    </row>
    <row r="27" spans="1:15" s="26" customFormat="1" ht="15.75" customHeight="1" x14ac:dyDescent="0.25">
      <c r="A27" s="170" t="s">
        <v>8</v>
      </c>
      <c r="B27" s="158"/>
      <c r="C27" s="171"/>
      <c r="D27" s="162"/>
      <c r="E27" s="141"/>
      <c r="F27" s="13" t="str">
        <f t="shared" si="2"/>
        <v>Non réalisable</v>
      </c>
      <c r="G27" s="146"/>
      <c r="H27" s="147"/>
      <c r="I27" s="97" t="str">
        <f t="shared" si="0"/>
        <v>Non réalisable</v>
      </c>
      <c r="J27" s="155"/>
      <c r="K27" s="147"/>
      <c r="L27" s="13" t="str">
        <f t="shared" si="1"/>
        <v>Non réalisable</v>
      </c>
      <c r="M27" s="35" t="str">
        <f t="shared" si="3"/>
        <v>Non réalisable</v>
      </c>
      <c r="N27" s="106" t="str">
        <f t="shared" si="4"/>
        <v>Non réalisable</v>
      </c>
      <c r="O27" s="36" t="str">
        <f t="shared" si="5"/>
        <v>Non réalisable</v>
      </c>
    </row>
    <row r="28" spans="1:15" s="26" customFormat="1" ht="15.75" customHeight="1" x14ac:dyDescent="0.25">
      <c r="A28" s="170" t="s">
        <v>8</v>
      </c>
      <c r="B28" s="158"/>
      <c r="C28" s="171"/>
      <c r="D28" s="162"/>
      <c r="E28" s="141"/>
      <c r="F28" s="13" t="str">
        <f t="shared" si="2"/>
        <v>Non réalisable</v>
      </c>
      <c r="G28" s="146"/>
      <c r="H28" s="147"/>
      <c r="I28" s="97" t="str">
        <f t="shared" si="0"/>
        <v>Non réalisable</v>
      </c>
      <c r="J28" s="155"/>
      <c r="K28" s="147"/>
      <c r="L28" s="13" t="str">
        <f t="shared" si="1"/>
        <v>Non réalisable</v>
      </c>
      <c r="M28" s="35" t="str">
        <f t="shared" si="3"/>
        <v>Non réalisable</v>
      </c>
      <c r="N28" s="106" t="str">
        <f t="shared" si="4"/>
        <v>Non réalisable</v>
      </c>
      <c r="O28" s="36" t="str">
        <f t="shared" si="5"/>
        <v>Non réalisable</v>
      </c>
    </row>
    <row r="29" spans="1:15" s="26" customFormat="1" ht="15.75" customHeight="1" x14ac:dyDescent="0.25">
      <c r="A29" s="170" t="s">
        <v>8</v>
      </c>
      <c r="B29" s="158"/>
      <c r="C29" s="171"/>
      <c r="D29" s="162"/>
      <c r="E29" s="141"/>
      <c r="F29" s="13" t="str">
        <f t="shared" si="2"/>
        <v>Non réalisable</v>
      </c>
      <c r="G29" s="146"/>
      <c r="H29" s="147"/>
      <c r="I29" s="97" t="str">
        <f t="shared" si="0"/>
        <v>Non réalisable</v>
      </c>
      <c r="J29" s="155"/>
      <c r="K29" s="147"/>
      <c r="L29" s="13" t="str">
        <f t="shared" si="1"/>
        <v>Non réalisable</v>
      </c>
      <c r="M29" s="35" t="str">
        <f t="shared" si="3"/>
        <v>Non réalisable</v>
      </c>
      <c r="N29" s="106" t="str">
        <f t="shared" si="4"/>
        <v>Non réalisable</v>
      </c>
      <c r="O29" s="36" t="str">
        <f t="shared" si="5"/>
        <v>Non réalisable</v>
      </c>
    </row>
    <row r="30" spans="1:15" s="26" customFormat="1" ht="15.75" customHeight="1" x14ac:dyDescent="0.25">
      <c r="A30" s="170" t="s">
        <v>8</v>
      </c>
      <c r="B30" s="158"/>
      <c r="C30" s="171"/>
      <c r="D30" s="162"/>
      <c r="E30" s="141"/>
      <c r="F30" s="13" t="str">
        <f t="shared" si="2"/>
        <v>Non réalisable</v>
      </c>
      <c r="G30" s="146"/>
      <c r="H30" s="147"/>
      <c r="I30" s="97" t="str">
        <f t="shared" si="0"/>
        <v>Non réalisable</v>
      </c>
      <c r="J30" s="155"/>
      <c r="K30" s="147"/>
      <c r="L30" s="13" t="str">
        <f t="shared" si="1"/>
        <v>Non réalisable</v>
      </c>
      <c r="M30" s="35" t="str">
        <f t="shared" si="3"/>
        <v>Non réalisable</v>
      </c>
      <c r="N30" s="106" t="str">
        <f t="shared" si="4"/>
        <v>Non réalisable</v>
      </c>
      <c r="O30" s="36" t="str">
        <f t="shared" si="5"/>
        <v>Non réalisable</v>
      </c>
    </row>
    <row r="31" spans="1:15" s="26" customFormat="1" ht="15.75" customHeight="1" x14ac:dyDescent="0.25">
      <c r="A31" s="170" t="s">
        <v>8</v>
      </c>
      <c r="B31" s="158"/>
      <c r="C31" s="171"/>
      <c r="D31" s="162"/>
      <c r="E31" s="141"/>
      <c r="F31" s="13" t="str">
        <f t="shared" si="2"/>
        <v>Non réalisable</v>
      </c>
      <c r="G31" s="146"/>
      <c r="H31" s="147"/>
      <c r="I31" s="97" t="str">
        <f t="shared" si="0"/>
        <v>Non réalisable</v>
      </c>
      <c r="J31" s="155"/>
      <c r="K31" s="147"/>
      <c r="L31" s="13" t="str">
        <f t="shared" si="1"/>
        <v>Non réalisable</v>
      </c>
      <c r="M31" s="35" t="str">
        <f t="shared" si="3"/>
        <v>Non réalisable</v>
      </c>
      <c r="N31" s="106" t="str">
        <f t="shared" si="4"/>
        <v>Non réalisable</v>
      </c>
      <c r="O31" s="36" t="str">
        <f t="shared" si="5"/>
        <v>Non réalisable</v>
      </c>
    </row>
    <row r="32" spans="1:15" s="26" customFormat="1" ht="15.75" customHeight="1" x14ac:dyDescent="0.25">
      <c r="A32" s="170" t="s">
        <v>8</v>
      </c>
      <c r="B32" s="158"/>
      <c r="C32" s="171"/>
      <c r="D32" s="162"/>
      <c r="E32" s="141"/>
      <c r="F32" s="13" t="str">
        <f t="shared" si="2"/>
        <v>Non réalisable</v>
      </c>
      <c r="G32" s="146"/>
      <c r="H32" s="147"/>
      <c r="I32" s="97" t="str">
        <f t="shared" si="0"/>
        <v>Non réalisable</v>
      </c>
      <c r="J32" s="155"/>
      <c r="K32" s="147"/>
      <c r="L32" s="13" t="str">
        <f t="shared" si="1"/>
        <v>Non réalisable</v>
      </c>
      <c r="M32" s="35" t="str">
        <f t="shared" si="3"/>
        <v>Non réalisable</v>
      </c>
      <c r="N32" s="106" t="str">
        <f t="shared" si="4"/>
        <v>Non réalisable</v>
      </c>
      <c r="O32" s="36" t="str">
        <f t="shared" si="5"/>
        <v>Non réalisable</v>
      </c>
    </row>
    <row r="33" spans="1:15" s="26" customFormat="1" ht="15.75" customHeight="1" x14ac:dyDescent="0.25">
      <c r="A33" s="170" t="s">
        <v>8</v>
      </c>
      <c r="B33" s="158"/>
      <c r="C33" s="171"/>
      <c r="D33" s="162"/>
      <c r="E33" s="141"/>
      <c r="F33" s="13" t="str">
        <f t="shared" si="2"/>
        <v>Non réalisable</v>
      </c>
      <c r="G33" s="146"/>
      <c r="H33" s="147"/>
      <c r="I33" s="97" t="str">
        <f t="shared" si="0"/>
        <v>Non réalisable</v>
      </c>
      <c r="J33" s="155"/>
      <c r="K33" s="147"/>
      <c r="L33" s="13" t="str">
        <f t="shared" si="1"/>
        <v>Non réalisable</v>
      </c>
      <c r="M33" s="35" t="str">
        <f t="shared" si="3"/>
        <v>Non réalisable</v>
      </c>
      <c r="N33" s="106" t="str">
        <f t="shared" si="4"/>
        <v>Non réalisable</v>
      </c>
      <c r="O33" s="36" t="str">
        <f t="shared" si="5"/>
        <v>Non réalisable</v>
      </c>
    </row>
    <row r="34" spans="1:15" s="26" customFormat="1" ht="15.75" customHeight="1" x14ac:dyDescent="0.25">
      <c r="A34" s="170" t="s">
        <v>8</v>
      </c>
      <c r="B34" s="158"/>
      <c r="C34" s="171"/>
      <c r="D34" s="162"/>
      <c r="E34" s="141"/>
      <c r="F34" s="13" t="str">
        <f t="shared" si="2"/>
        <v>Non réalisable</v>
      </c>
      <c r="G34" s="146"/>
      <c r="H34" s="147"/>
      <c r="I34" s="97" t="str">
        <f t="shared" si="0"/>
        <v>Non réalisable</v>
      </c>
      <c r="J34" s="155"/>
      <c r="K34" s="147"/>
      <c r="L34" s="13" t="str">
        <f t="shared" si="1"/>
        <v>Non réalisable</v>
      </c>
      <c r="M34" s="35" t="str">
        <f t="shared" si="3"/>
        <v>Non réalisable</v>
      </c>
      <c r="N34" s="106" t="str">
        <f t="shared" si="4"/>
        <v>Non réalisable</v>
      </c>
      <c r="O34" s="36" t="str">
        <f t="shared" si="5"/>
        <v>Non réalisable</v>
      </c>
    </row>
    <row r="35" spans="1:15" s="26" customFormat="1" ht="15.75" customHeight="1" x14ac:dyDescent="0.25">
      <c r="A35" s="170" t="s">
        <v>8</v>
      </c>
      <c r="B35" s="158"/>
      <c r="C35" s="171"/>
      <c r="D35" s="162"/>
      <c r="E35" s="141"/>
      <c r="F35" s="13" t="str">
        <f t="shared" si="2"/>
        <v>Non réalisable</v>
      </c>
      <c r="G35" s="146"/>
      <c r="H35" s="147"/>
      <c r="I35" s="97" t="str">
        <f t="shared" si="0"/>
        <v>Non réalisable</v>
      </c>
      <c r="J35" s="155"/>
      <c r="K35" s="147"/>
      <c r="L35" s="13" t="str">
        <f t="shared" si="1"/>
        <v>Non réalisable</v>
      </c>
      <c r="M35" s="35" t="str">
        <f t="shared" si="3"/>
        <v>Non réalisable</v>
      </c>
      <c r="N35" s="106" t="str">
        <f t="shared" si="4"/>
        <v>Non réalisable</v>
      </c>
      <c r="O35" s="36" t="str">
        <f t="shared" si="5"/>
        <v>Non réalisable</v>
      </c>
    </row>
    <row r="36" spans="1:15" s="26" customFormat="1" ht="15.75" customHeight="1" x14ac:dyDescent="0.25">
      <c r="A36" s="170" t="s">
        <v>8</v>
      </c>
      <c r="B36" s="158"/>
      <c r="C36" s="171"/>
      <c r="D36" s="162"/>
      <c r="E36" s="141"/>
      <c r="F36" s="13" t="str">
        <f t="shared" si="2"/>
        <v>Non réalisable</v>
      </c>
      <c r="G36" s="146"/>
      <c r="H36" s="147"/>
      <c r="I36" s="97" t="str">
        <f t="shared" si="0"/>
        <v>Non réalisable</v>
      </c>
      <c r="J36" s="155"/>
      <c r="K36" s="147"/>
      <c r="L36" s="13" t="str">
        <f t="shared" si="1"/>
        <v>Non réalisable</v>
      </c>
      <c r="M36" s="35" t="str">
        <f t="shared" si="3"/>
        <v>Non réalisable</v>
      </c>
      <c r="N36" s="106" t="str">
        <f t="shared" si="4"/>
        <v>Non réalisable</v>
      </c>
      <c r="O36" s="36" t="str">
        <f t="shared" si="5"/>
        <v>Non réalisable</v>
      </c>
    </row>
    <row r="37" spans="1:15" s="26" customFormat="1" ht="15.75" customHeight="1" x14ac:dyDescent="0.25">
      <c r="A37" s="170" t="s">
        <v>8</v>
      </c>
      <c r="B37" s="158"/>
      <c r="C37" s="171"/>
      <c r="D37" s="162"/>
      <c r="E37" s="141"/>
      <c r="F37" s="13" t="str">
        <f t="shared" si="2"/>
        <v>Non réalisable</v>
      </c>
      <c r="G37" s="146"/>
      <c r="H37" s="147"/>
      <c r="I37" s="97" t="str">
        <f t="shared" si="0"/>
        <v>Non réalisable</v>
      </c>
      <c r="J37" s="155"/>
      <c r="K37" s="147"/>
      <c r="L37" s="13" t="str">
        <f t="shared" si="1"/>
        <v>Non réalisable</v>
      </c>
      <c r="M37" s="35" t="str">
        <f t="shared" si="3"/>
        <v>Non réalisable</v>
      </c>
      <c r="N37" s="106" t="str">
        <f t="shared" si="4"/>
        <v>Non réalisable</v>
      </c>
      <c r="O37" s="36" t="str">
        <f t="shared" si="5"/>
        <v>Non réalisable</v>
      </c>
    </row>
    <row r="38" spans="1:15" s="26" customFormat="1" ht="15.75" customHeight="1" x14ac:dyDescent="0.25">
      <c r="A38" s="170" t="s">
        <v>8</v>
      </c>
      <c r="B38" s="158"/>
      <c r="C38" s="171"/>
      <c r="D38" s="162"/>
      <c r="E38" s="141"/>
      <c r="F38" s="13" t="str">
        <f t="shared" si="2"/>
        <v>Non réalisable</v>
      </c>
      <c r="G38" s="146"/>
      <c r="H38" s="147"/>
      <c r="I38" s="97" t="str">
        <f t="shared" si="0"/>
        <v>Non réalisable</v>
      </c>
      <c r="J38" s="155"/>
      <c r="K38" s="147"/>
      <c r="L38" s="13" t="str">
        <f t="shared" si="1"/>
        <v>Non réalisable</v>
      </c>
      <c r="M38" s="35" t="str">
        <f t="shared" si="3"/>
        <v>Non réalisable</v>
      </c>
      <c r="N38" s="106" t="str">
        <f t="shared" si="4"/>
        <v>Non réalisable</v>
      </c>
      <c r="O38" s="36" t="str">
        <f t="shared" si="5"/>
        <v>Non réalisable</v>
      </c>
    </row>
    <row r="39" spans="1:15" s="26" customFormat="1" ht="15.75" customHeight="1" x14ac:dyDescent="0.25">
      <c r="A39" s="170" t="s">
        <v>8</v>
      </c>
      <c r="B39" s="158"/>
      <c r="C39" s="171"/>
      <c r="D39" s="162"/>
      <c r="E39" s="141"/>
      <c r="F39" s="13" t="str">
        <f t="shared" si="2"/>
        <v>Non réalisable</v>
      </c>
      <c r="G39" s="146"/>
      <c r="H39" s="147"/>
      <c r="I39" s="97" t="str">
        <f t="shared" si="0"/>
        <v>Non réalisable</v>
      </c>
      <c r="J39" s="155"/>
      <c r="K39" s="147"/>
      <c r="L39" s="13" t="str">
        <f t="shared" si="1"/>
        <v>Non réalisable</v>
      </c>
      <c r="M39" s="35" t="str">
        <f t="shared" si="3"/>
        <v>Non réalisable</v>
      </c>
      <c r="N39" s="106" t="str">
        <f t="shared" si="4"/>
        <v>Non réalisable</v>
      </c>
      <c r="O39" s="36" t="str">
        <f t="shared" si="5"/>
        <v>Non réalisable</v>
      </c>
    </row>
    <row r="40" spans="1:15" s="26" customFormat="1" ht="15.75" customHeight="1" thickBot="1" x14ac:dyDescent="0.3">
      <c r="A40" s="172" t="s">
        <v>8</v>
      </c>
      <c r="B40" s="173"/>
      <c r="C40" s="174"/>
      <c r="D40" s="163"/>
      <c r="E40" s="143"/>
      <c r="F40" s="24" t="str">
        <f t="shared" si="2"/>
        <v>Non réalisable</v>
      </c>
      <c r="G40" s="148"/>
      <c r="H40" s="149"/>
      <c r="I40" s="101" t="str">
        <f t="shared" si="0"/>
        <v>Non réalisable</v>
      </c>
      <c r="J40" s="156"/>
      <c r="K40" s="149"/>
      <c r="L40" s="43" t="str">
        <f t="shared" si="1"/>
        <v>Non réalisable</v>
      </c>
      <c r="M40" s="44" t="str">
        <f t="shared" si="3"/>
        <v>Non réalisable</v>
      </c>
      <c r="N40" s="108" t="str">
        <f t="shared" si="4"/>
        <v>Non réalisable</v>
      </c>
      <c r="O40" s="45" t="str">
        <f t="shared" si="5"/>
        <v>Non réalisable</v>
      </c>
    </row>
    <row r="41" spans="1:15" s="26" customFormat="1" ht="15.75" customHeight="1" x14ac:dyDescent="0.25">
      <c r="A41" s="167" t="s">
        <v>9</v>
      </c>
      <c r="B41" s="168"/>
      <c r="C41" s="169"/>
      <c r="D41" s="161"/>
      <c r="E41" s="139"/>
      <c r="F41" s="22" t="str">
        <f t="shared" si="2"/>
        <v>Non réalisable</v>
      </c>
      <c r="G41" s="144"/>
      <c r="H41" s="150"/>
      <c r="I41" s="95" t="str">
        <f t="shared" si="0"/>
        <v>Non réalisable</v>
      </c>
      <c r="J41" s="157"/>
      <c r="K41" s="150"/>
      <c r="L41" s="22" t="str">
        <f t="shared" si="1"/>
        <v>Non réalisable</v>
      </c>
      <c r="M41" s="46" t="str">
        <f t="shared" si="3"/>
        <v>Non réalisable</v>
      </c>
      <c r="N41" s="109" t="str">
        <f t="shared" si="4"/>
        <v>Non réalisable</v>
      </c>
      <c r="O41" s="47" t="str">
        <f t="shared" si="5"/>
        <v>Non réalisable</v>
      </c>
    </row>
    <row r="42" spans="1:15" s="26" customFormat="1" ht="15.75" customHeight="1" x14ac:dyDescent="0.25">
      <c r="A42" s="170" t="s">
        <v>9</v>
      </c>
      <c r="B42" s="158"/>
      <c r="C42" s="171"/>
      <c r="D42" s="162"/>
      <c r="E42" s="141"/>
      <c r="F42" s="13" t="str">
        <f t="shared" si="2"/>
        <v>Non réalisable</v>
      </c>
      <c r="G42" s="146"/>
      <c r="H42" s="147"/>
      <c r="I42" s="97" t="str">
        <f t="shared" si="0"/>
        <v>Non réalisable</v>
      </c>
      <c r="J42" s="155"/>
      <c r="K42" s="147"/>
      <c r="L42" s="13" t="str">
        <f t="shared" si="1"/>
        <v>Non réalisable</v>
      </c>
      <c r="M42" s="35" t="str">
        <f t="shared" si="3"/>
        <v>Non réalisable</v>
      </c>
      <c r="N42" s="106" t="str">
        <f t="shared" si="4"/>
        <v>Non réalisable</v>
      </c>
      <c r="O42" s="36" t="str">
        <f t="shared" si="5"/>
        <v>Non réalisable</v>
      </c>
    </row>
    <row r="43" spans="1:15" s="26" customFormat="1" ht="15.75" customHeight="1" x14ac:dyDescent="0.25">
      <c r="A43" s="170" t="s">
        <v>9</v>
      </c>
      <c r="B43" s="158"/>
      <c r="C43" s="171"/>
      <c r="D43" s="162"/>
      <c r="E43" s="141"/>
      <c r="F43" s="13" t="str">
        <f t="shared" si="2"/>
        <v>Non réalisable</v>
      </c>
      <c r="G43" s="146"/>
      <c r="H43" s="147"/>
      <c r="I43" s="97" t="str">
        <f t="shared" si="0"/>
        <v>Non réalisable</v>
      </c>
      <c r="J43" s="155"/>
      <c r="K43" s="147"/>
      <c r="L43" s="13" t="str">
        <f t="shared" si="1"/>
        <v>Non réalisable</v>
      </c>
      <c r="M43" s="35" t="str">
        <f t="shared" si="3"/>
        <v>Non réalisable</v>
      </c>
      <c r="N43" s="106" t="str">
        <f t="shared" si="4"/>
        <v>Non réalisable</v>
      </c>
      <c r="O43" s="36" t="str">
        <f t="shared" si="5"/>
        <v>Non réalisable</v>
      </c>
    </row>
    <row r="44" spans="1:15" s="26" customFormat="1" ht="15.75" customHeight="1" x14ac:dyDescent="0.25">
      <c r="A44" s="170" t="s">
        <v>9</v>
      </c>
      <c r="B44" s="158"/>
      <c r="C44" s="171"/>
      <c r="D44" s="162"/>
      <c r="E44" s="141"/>
      <c r="F44" s="13" t="str">
        <f t="shared" si="2"/>
        <v>Non réalisable</v>
      </c>
      <c r="G44" s="146"/>
      <c r="H44" s="147"/>
      <c r="I44" s="97" t="str">
        <f t="shared" si="0"/>
        <v>Non réalisable</v>
      </c>
      <c r="J44" s="155"/>
      <c r="K44" s="147"/>
      <c r="L44" s="13" t="str">
        <f t="shared" si="1"/>
        <v>Non réalisable</v>
      </c>
      <c r="M44" s="35" t="str">
        <f t="shared" si="3"/>
        <v>Non réalisable</v>
      </c>
      <c r="N44" s="106" t="str">
        <f t="shared" si="4"/>
        <v>Non réalisable</v>
      </c>
      <c r="O44" s="36" t="str">
        <f t="shared" si="5"/>
        <v>Non réalisable</v>
      </c>
    </row>
    <row r="45" spans="1:15" s="26" customFormat="1" ht="15.75" customHeight="1" x14ac:dyDescent="0.25">
      <c r="A45" s="170" t="s">
        <v>9</v>
      </c>
      <c r="B45" s="158"/>
      <c r="C45" s="171"/>
      <c r="D45" s="162"/>
      <c r="E45" s="141"/>
      <c r="F45" s="13" t="str">
        <f t="shared" si="2"/>
        <v>Non réalisable</v>
      </c>
      <c r="G45" s="146"/>
      <c r="H45" s="147"/>
      <c r="I45" s="97" t="str">
        <f t="shared" si="0"/>
        <v>Non réalisable</v>
      </c>
      <c r="J45" s="155"/>
      <c r="K45" s="147"/>
      <c r="L45" s="13" t="str">
        <f t="shared" si="1"/>
        <v>Non réalisable</v>
      </c>
      <c r="M45" s="35" t="str">
        <f t="shared" si="3"/>
        <v>Non réalisable</v>
      </c>
      <c r="N45" s="106" t="str">
        <f t="shared" si="4"/>
        <v>Non réalisable</v>
      </c>
      <c r="O45" s="36" t="str">
        <f t="shared" si="5"/>
        <v>Non réalisable</v>
      </c>
    </row>
    <row r="46" spans="1:15" s="26" customFormat="1" ht="15.75" customHeight="1" x14ac:dyDescent="0.25">
      <c r="A46" s="170" t="s">
        <v>9</v>
      </c>
      <c r="B46" s="158"/>
      <c r="C46" s="171"/>
      <c r="D46" s="162"/>
      <c r="E46" s="141"/>
      <c r="F46" s="13" t="str">
        <f t="shared" si="2"/>
        <v>Non réalisable</v>
      </c>
      <c r="G46" s="146"/>
      <c r="H46" s="147"/>
      <c r="I46" s="97" t="str">
        <f t="shared" si="0"/>
        <v>Non réalisable</v>
      </c>
      <c r="J46" s="155"/>
      <c r="K46" s="147"/>
      <c r="L46" s="13" t="str">
        <f t="shared" si="1"/>
        <v>Non réalisable</v>
      </c>
      <c r="M46" s="35" t="str">
        <f t="shared" si="3"/>
        <v>Non réalisable</v>
      </c>
      <c r="N46" s="106" t="str">
        <f t="shared" si="4"/>
        <v>Non réalisable</v>
      </c>
      <c r="O46" s="36" t="str">
        <f t="shared" si="5"/>
        <v>Non réalisable</v>
      </c>
    </row>
    <row r="47" spans="1:15" s="26" customFormat="1" ht="15.75" customHeight="1" x14ac:dyDescent="0.25">
      <c r="A47" s="170" t="s">
        <v>9</v>
      </c>
      <c r="B47" s="158"/>
      <c r="C47" s="171"/>
      <c r="D47" s="162"/>
      <c r="E47" s="141"/>
      <c r="F47" s="13" t="str">
        <f t="shared" si="2"/>
        <v>Non réalisable</v>
      </c>
      <c r="G47" s="146"/>
      <c r="H47" s="147"/>
      <c r="I47" s="97" t="str">
        <f t="shared" si="0"/>
        <v>Non réalisable</v>
      </c>
      <c r="J47" s="155"/>
      <c r="K47" s="147"/>
      <c r="L47" s="13" t="str">
        <f t="shared" si="1"/>
        <v>Non réalisable</v>
      </c>
      <c r="M47" s="35" t="str">
        <f t="shared" si="3"/>
        <v>Non réalisable</v>
      </c>
      <c r="N47" s="106" t="str">
        <f t="shared" si="4"/>
        <v>Non réalisable</v>
      </c>
      <c r="O47" s="36" t="str">
        <f t="shared" si="5"/>
        <v>Non réalisable</v>
      </c>
    </row>
    <row r="48" spans="1:15" s="26" customFormat="1" ht="15.75" customHeight="1" x14ac:dyDescent="0.25">
      <c r="A48" s="170" t="s">
        <v>9</v>
      </c>
      <c r="B48" s="158"/>
      <c r="C48" s="171"/>
      <c r="D48" s="162"/>
      <c r="E48" s="141"/>
      <c r="F48" s="13" t="str">
        <f t="shared" si="2"/>
        <v>Non réalisable</v>
      </c>
      <c r="G48" s="146"/>
      <c r="H48" s="147"/>
      <c r="I48" s="97" t="str">
        <f t="shared" si="0"/>
        <v>Non réalisable</v>
      </c>
      <c r="J48" s="155"/>
      <c r="K48" s="147"/>
      <c r="L48" s="13" t="str">
        <f t="shared" si="1"/>
        <v>Non réalisable</v>
      </c>
      <c r="M48" s="35" t="str">
        <f t="shared" si="3"/>
        <v>Non réalisable</v>
      </c>
      <c r="N48" s="106" t="str">
        <f t="shared" si="4"/>
        <v>Non réalisable</v>
      </c>
      <c r="O48" s="36" t="str">
        <f t="shared" si="5"/>
        <v>Non réalisable</v>
      </c>
    </row>
    <row r="49" spans="1:36" s="26" customFormat="1" ht="15.75" customHeight="1" x14ac:dyDescent="0.25">
      <c r="A49" s="170" t="s">
        <v>9</v>
      </c>
      <c r="B49" s="158"/>
      <c r="C49" s="171"/>
      <c r="D49" s="162"/>
      <c r="E49" s="141"/>
      <c r="F49" s="13" t="str">
        <f t="shared" si="2"/>
        <v>Non réalisable</v>
      </c>
      <c r="G49" s="146"/>
      <c r="H49" s="147"/>
      <c r="I49" s="97" t="str">
        <f t="shared" si="0"/>
        <v>Non réalisable</v>
      </c>
      <c r="J49" s="155"/>
      <c r="K49" s="147"/>
      <c r="L49" s="13" t="str">
        <f t="shared" si="1"/>
        <v>Non réalisable</v>
      </c>
      <c r="M49" s="35" t="str">
        <f t="shared" si="3"/>
        <v>Non réalisable</v>
      </c>
      <c r="N49" s="106" t="str">
        <f t="shared" si="4"/>
        <v>Non réalisable</v>
      </c>
      <c r="O49" s="36" t="str">
        <f t="shared" si="5"/>
        <v>Non réalisable</v>
      </c>
    </row>
    <row r="50" spans="1:36" s="26" customFormat="1" ht="15.75" customHeight="1" x14ac:dyDescent="0.25">
      <c r="A50" s="170" t="s">
        <v>9</v>
      </c>
      <c r="B50" s="158"/>
      <c r="C50" s="171"/>
      <c r="D50" s="162"/>
      <c r="E50" s="141"/>
      <c r="F50" s="13" t="str">
        <f t="shared" si="2"/>
        <v>Non réalisable</v>
      </c>
      <c r="G50" s="146"/>
      <c r="H50" s="147"/>
      <c r="I50" s="97" t="str">
        <f t="shared" si="0"/>
        <v>Non réalisable</v>
      </c>
      <c r="J50" s="155"/>
      <c r="K50" s="147"/>
      <c r="L50" s="13" t="str">
        <f t="shared" si="1"/>
        <v>Non réalisable</v>
      </c>
      <c r="M50" s="35" t="str">
        <f t="shared" si="3"/>
        <v>Non réalisable</v>
      </c>
      <c r="N50" s="106" t="str">
        <f t="shared" si="4"/>
        <v>Non réalisable</v>
      </c>
      <c r="O50" s="36" t="str">
        <f t="shared" si="5"/>
        <v>Non réalisable</v>
      </c>
    </row>
    <row r="51" spans="1:36" s="26" customFormat="1" ht="15.75" customHeight="1" x14ac:dyDescent="0.25">
      <c r="A51" s="170" t="s">
        <v>9</v>
      </c>
      <c r="B51" s="158"/>
      <c r="C51" s="171"/>
      <c r="D51" s="162"/>
      <c r="E51" s="141"/>
      <c r="F51" s="13" t="str">
        <f t="shared" si="2"/>
        <v>Non réalisable</v>
      </c>
      <c r="G51" s="146"/>
      <c r="H51" s="147"/>
      <c r="I51" s="97" t="str">
        <f t="shared" si="0"/>
        <v>Non réalisable</v>
      </c>
      <c r="J51" s="155"/>
      <c r="K51" s="147"/>
      <c r="L51" s="13" t="str">
        <f t="shared" si="1"/>
        <v>Non réalisable</v>
      </c>
      <c r="M51" s="35" t="str">
        <f t="shared" si="3"/>
        <v>Non réalisable</v>
      </c>
      <c r="N51" s="106" t="str">
        <f t="shared" si="4"/>
        <v>Non réalisable</v>
      </c>
      <c r="O51" s="36" t="str">
        <f t="shared" si="5"/>
        <v>Non réalisable</v>
      </c>
    </row>
    <row r="52" spans="1:36" s="26" customFormat="1" ht="15.75" customHeight="1" x14ac:dyDescent="0.25">
      <c r="A52" s="170" t="s">
        <v>9</v>
      </c>
      <c r="B52" s="158"/>
      <c r="C52" s="171"/>
      <c r="D52" s="162"/>
      <c r="E52" s="141"/>
      <c r="F52" s="13" t="str">
        <f t="shared" si="2"/>
        <v>Non réalisable</v>
      </c>
      <c r="G52" s="146"/>
      <c r="H52" s="147"/>
      <c r="I52" s="97" t="str">
        <f t="shared" si="0"/>
        <v>Non réalisable</v>
      </c>
      <c r="J52" s="155"/>
      <c r="K52" s="147"/>
      <c r="L52" s="13" t="str">
        <f t="shared" si="1"/>
        <v>Non réalisable</v>
      </c>
      <c r="M52" s="35" t="str">
        <f t="shared" si="3"/>
        <v>Non réalisable</v>
      </c>
      <c r="N52" s="106" t="str">
        <f t="shared" si="4"/>
        <v>Non réalisable</v>
      </c>
      <c r="O52" s="36" t="str">
        <f t="shared" si="5"/>
        <v>Non réalisable</v>
      </c>
    </row>
    <row r="53" spans="1:36" s="26" customFormat="1" ht="15.75" customHeight="1" x14ac:dyDescent="0.25">
      <c r="A53" s="170" t="s">
        <v>9</v>
      </c>
      <c r="B53" s="158"/>
      <c r="C53" s="171"/>
      <c r="D53" s="162"/>
      <c r="E53" s="141"/>
      <c r="F53" s="13" t="str">
        <f t="shared" si="2"/>
        <v>Non réalisable</v>
      </c>
      <c r="G53" s="146"/>
      <c r="H53" s="147"/>
      <c r="I53" s="97" t="str">
        <f t="shared" si="0"/>
        <v>Non réalisable</v>
      </c>
      <c r="J53" s="155"/>
      <c r="K53" s="147"/>
      <c r="L53" s="13" t="str">
        <f t="shared" si="1"/>
        <v>Non réalisable</v>
      </c>
      <c r="M53" s="35" t="str">
        <f t="shared" si="3"/>
        <v>Non réalisable</v>
      </c>
      <c r="N53" s="106" t="str">
        <f t="shared" si="4"/>
        <v>Non réalisable</v>
      </c>
      <c r="O53" s="36" t="str">
        <f t="shared" si="5"/>
        <v>Non réalisable</v>
      </c>
    </row>
    <row r="54" spans="1:36" s="26" customFormat="1" ht="15.75" customHeight="1" x14ac:dyDescent="0.25">
      <c r="A54" s="170" t="s">
        <v>9</v>
      </c>
      <c r="B54" s="158"/>
      <c r="C54" s="171"/>
      <c r="D54" s="162"/>
      <c r="E54" s="141"/>
      <c r="F54" s="13" t="str">
        <f t="shared" si="2"/>
        <v>Non réalisable</v>
      </c>
      <c r="G54" s="146"/>
      <c r="H54" s="147"/>
      <c r="I54" s="97" t="str">
        <f t="shared" si="0"/>
        <v>Non réalisable</v>
      </c>
      <c r="J54" s="155"/>
      <c r="K54" s="147"/>
      <c r="L54" s="13" t="str">
        <f t="shared" si="1"/>
        <v>Non réalisable</v>
      </c>
      <c r="M54" s="35" t="str">
        <f t="shared" si="3"/>
        <v>Non réalisable</v>
      </c>
      <c r="N54" s="106" t="str">
        <f t="shared" si="4"/>
        <v>Non réalisable</v>
      </c>
      <c r="O54" s="36" t="str">
        <f t="shared" si="5"/>
        <v>Non réalisable</v>
      </c>
    </row>
    <row r="55" spans="1:36" s="26" customFormat="1" ht="15.75" customHeight="1" x14ac:dyDescent="0.25">
      <c r="A55" s="170" t="s">
        <v>9</v>
      </c>
      <c r="B55" s="158"/>
      <c r="C55" s="171"/>
      <c r="D55" s="162"/>
      <c r="E55" s="141"/>
      <c r="F55" s="13" t="str">
        <f t="shared" si="2"/>
        <v>Non réalisable</v>
      </c>
      <c r="G55" s="146"/>
      <c r="H55" s="147"/>
      <c r="I55" s="97" t="str">
        <f t="shared" si="0"/>
        <v>Non réalisable</v>
      </c>
      <c r="J55" s="155"/>
      <c r="K55" s="147"/>
      <c r="L55" s="13" t="str">
        <f t="shared" si="1"/>
        <v>Non réalisable</v>
      </c>
      <c r="M55" s="35" t="str">
        <f t="shared" si="3"/>
        <v>Non réalisable</v>
      </c>
      <c r="N55" s="106" t="str">
        <f t="shared" si="4"/>
        <v>Non réalisable</v>
      </c>
      <c r="O55" s="36" t="str">
        <f t="shared" si="5"/>
        <v>Non réalisable</v>
      </c>
    </row>
    <row r="56" spans="1:36" s="26" customFormat="1" ht="15.75" customHeight="1" thickBot="1" x14ac:dyDescent="0.3">
      <c r="A56" s="172" t="s">
        <v>9</v>
      </c>
      <c r="B56" s="173"/>
      <c r="C56" s="174"/>
      <c r="D56" s="163"/>
      <c r="E56" s="143"/>
      <c r="F56" s="24" t="str">
        <f t="shared" si="2"/>
        <v>Non réalisable</v>
      </c>
      <c r="G56" s="151"/>
      <c r="H56" s="152"/>
      <c r="I56" s="104" t="str">
        <f t="shared" si="0"/>
        <v>Non réalisable</v>
      </c>
      <c r="J56" s="156"/>
      <c r="K56" s="149"/>
      <c r="L56" s="24" t="str">
        <f t="shared" si="1"/>
        <v>Non réalisable</v>
      </c>
      <c r="M56" s="40" t="str">
        <f t="shared" si="3"/>
        <v>Non réalisable</v>
      </c>
      <c r="N56" s="107" t="str">
        <f t="shared" si="4"/>
        <v>Non réalisable</v>
      </c>
      <c r="O56" s="41" t="str">
        <f t="shared" si="5"/>
        <v>Non réalisable</v>
      </c>
    </row>
    <row r="57" spans="1:36" s="26" customFormat="1" ht="15.75" customHeight="1" thickBo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spans="1:36" s="26" customFormat="1" ht="15.75" customHeight="1" x14ac:dyDescent="0.25">
      <c r="A58" s="203" t="s">
        <v>28</v>
      </c>
      <c r="B58" s="204"/>
      <c r="C58" s="205"/>
      <c r="D58" s="48" t="e">
        <f t="shared" ref="D58:E58" si="6">AVERAGE(D20:D56)</f>
        <v>#DIV/0!</v>
      </c>
      <c r="E58" s="49" t="e">
        <f t="shared" si="6"/>
        <v>#DIV/0!</v>
      </c>
      <c r="F58" s="50" t="s">
        <v>29</v>
      </c>
      <c r="G58" s="49" t="e">
        <f t="shared" ref="G58:H58" si="7">AVERAGE(G20:G56)</f>
        <v>#DIV/0!</v>
      </c>
      <c r="H58" s="49" t="e">
        <f t="shared" si="7"/>
        <v>#DIV/0!</v>
      </c>
      <c r="I58" s="49" t="s">
        <v>29</v>
      </c>
      <c r="J58" s="49" t="e">
        <f t="shared" ref="J58:K58" si="8">AVERAGE(J20:J56)</f>
        <v>#DIV/0!</v>
      </c>
      <c r="K58" s="49" t="e">
        <f t="shared" si="8"/>
        <v>#DIV/0!</v>
      </c>
      <c r="L58" s="51" t="s">
        <v>29</v>
      </c>
      <c r="M58" s="230" t="s">
        <v>30</v>
      </c>
      <c r="N58" s="231"/>
      <c r="O58" s="232"/>
      <c r="P58" s="12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</row>
    <row r="59" spans="1:36" s="26" customFormat="1" ht="15.75" customHeight="1" x14ac:dyDescent="0.25">
      <c r="A59" s="200" t="s">
        <v>31</v>
      </c>
      <c r="B59" s="201"/>
      <c r="C59" s="202"/>
      <c r="D59" s="52" t="e">
        <f t="shared" ref="D59:E59" si="9">STDEV(D20:D56)</f>
        <v>#DIV/0!</v>
      </c>
      <c r="E59" s="53" t="e">
        <f t="shared" si="9"/>
        <v>#DIV/0!</v>
      </c>
      <c r="F59" s="53" t="s">
        <v>29</v>
      </c>
      <c r="G59" s="53" t="e">
        <f t="shared" ref="G59:H59" si="10">STDEV(G20:G56)</f>
        <v>#DIV/0!</v>
      </c>
      <c r="H59" s="53" t="e">
        <f t="shared" si="10"/>
        <v>#DIV/0!</v>
      </c>
      <c r="I59" s="53" t="s">
        <v>29</v>
      </c>
      <c r="J59" s="53" t="e">
        <f t="shared" ref="J59:K59" si="11">STDEV(J20:J56)</f>
        <v>#DIV/0!</v>
      </c>
      <c r="K59" s="53" t="e">
        <f t="shared" si="11"/>
        <v>#DIV/0!</v>
      </c>
      <c r="L59" s="54" t="s">
        <v>29</v>
      </c>
      <c r="M59" s="8" t="s">
        <v>22</v>
      </c>
      <c r="N59" s="7" t="s">
        <v>23</v>
      </c>
      <c r="O59" s="9" t="s">
        <v>24</v>
      </c>
      <c r="P59" s="12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</row>
    <row r="60" spans="1:36" s="26" customFormat="1" ht="15.75" customHeight="1" x14ac:dyDescent="0.25">
      <c r="A60" s="200" t="s">
        <v>32</v>
      </c>
      <c r="B60" s="201"/>
      <c r="C60" s="202"/>
      <c r="D60" s="236"/>
      <c r="E60" s="237"/>
      <c r="F60" s="237"/>
      <c r="G60" s="237"/>
      <c r="H60" s="237"/>
      <c r="I60" s="237"/>
      <c r="J60" s="237"/>
      <c r="K60" s="237"/>
      <c r="L60" s="237"/>
      <c r="M60" s="52" t="str">
        <f>IFERROR(100*(COUNTIF(M20:M56,"VRAI")/(37-COUNTIF(M20:M56,"Non réalisable"))),"Non réalisable")</f>
        <v>Non réalisable</v>
      </c>
      <c r="N60" s="53" t="str">
        <f t="shared" ref="N60:O60" si="12">IFERROR(100*(COUNTIF(N20:N56,"VRAI")/(37-COUNTIF(N20:N56,"Non réalisable"))),"Non réalisable")</f>
        <v>Non réalisable</v>
      </c>
      <c r="O60" s="55" t="str">
        <f t="shared" si="12"/>
        <v>Non réalisable</v>
      </c>
      <c r="P60" s="12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</row>
    <row r="61" spans="1:36" s="26" customFormat="1" ht="15.75" customHeight="1" x14ac:dyDescent="0.25">
      <c r="A61" s="200" t="s">
        <v>33</v>
      </c>
      <c r="B61" s="201"/>
      <c r="C61" s="202"/>
      <c r="D61" s="52">
        <f t="shared" ref="D61:E61" si="13">MIN(D20:D56)</f>
        <v>0</v>
      </c>
      <c r="E61" s="53">
        <f t="shared" si="13"/>
        <v>0</v>
      </c>
      <c r="F61" s="18" t="s">
        <v>29</v>
      </c>
      <c r="G61" s="53">
        <f t="shared" ref="G61:H61" si="14">MIN(G20:G56)</f>
        <v>0</v>
      </c>
      <c r="H61" s="53">
        <f t="shared" si="14"/>
        <v>0</v>
      </c>
      <c r="I61" s="18" t="s">
        <v>29</v>
      </c>
      <c r="J61" s="53">
        <f t="shared" ref="J61:K61" si="15">MIN(J20:J56)</f>
        <v>0</v>
      </c>
      <c r="K61" s="53">
        <f t="shared" si="15"/>
        <v>0</v>
      </c>
      <c r="L61" s="13" t="s">
        <v>29</v>
      </c>
      <c r="M61" s="233" t="s">
        <v>34</v>
      </c>
      <c r="N61" s="234"/>
      <c r="O61" s="235"/>
      <c r="P61" s="12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</row>
    <row r="62" spans="1:36" s="26" customFormat="1" ht="15.75" customHeight="1" x14ac:dyDescent="0.25">
      <c r="A62" s="200" t="s">
        <v>35</v>
      </c>
      <c r="B62" s="201"/>
      <c r="C62" s="202"/>
      <c r="D62" s="52">
        <f t="shared" ref="D62:E62" si="16">MAX(D20:D56)</f>
        <v>0</v>
      </c>
      <c r="E62" s="53">
        <f t="shared" si="16"/>
        <v>0</v>
      </c>
      <c r="F62" s="18" t="s">
        <v>29</v>
      </c>
      <c r="G62" s="53">
        <f t="shared" ref="G62:H62" si="17">MAX(G20:G56)</f>
        <v>0</v>
      </c>
      <c r="H62" s="53">
        <f t="shared" si="17"/>
        <v>0</v>
      </c>
      <c r="I62" s="18" t="s">
        <v>29</v>
      </c>
      <c r="J62" s="53">
        <f t="shared" ref="J62:K62" si="18">MAX(J20:J56)</f>
        <v>0</v>
      </c>
      <c r="K62" s="53">
        <f t="shared" si="18"/>
        <v>0</v>
      </c>
      <c r="L62" s="13" t="s">
        <v>29</v>
      </c>
      <c r="M62" s="8" t="s">
        <v>22</v>
      </c>
      <c r="N62" s="7" t="s">
        <v>23</v>
      </c>
      <c r="O62" s="9" t="s">
        <v>24</v>
      </c>
      <c r="P62" s="12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</row>
    <row r="63" spans="1:36" s="26" customFormat="1" ht="15.75" customHeight="1" thickBot="1" x14ac:dyDescent="0.3">
      <c r="A63" s="197" t="s">
        <v>36</v>
      </c>
      <c r="B63" s="198"/>
      <c r="C63" s="199"/>
      <c r="D63" s="56" t="e">
        <f>100*(COUNTIF(D20:D56,"&gt;=15")/(37-(COUNTBLANK(D20:D56)+COUNTIF(D20:D56,"*"))))</f>
        <v>#DIV/0!</v>
      </c>
      <c r="E63" s="56" t="e">
        <f>100*(COUNTIF(E20:E56,"&gt;=15")/(37-(COUNTBLANK(E20:E56)+COUNTIF(E20:E56,"*"))))</f>
        <v>#DIV/0!</v>
      </c>
      <c r="F63" s="56" t="s">
        <v>29</v>
      </c>
      <c r="G63" s="56" t="e">
        <f>100*(COUNTIF(G20:G56,"&gt;=15")/(37-(COUNTBLANK(G20:G56)+COUNTIF(G20:G56,"*"))))</f>
        <v>#DIV/0!</v>
      </c>
      <c r="H63" s="56" t="e">
        <f>100*(COUNTIF(H20:H56,"&gt;=15")/(37-(COUNTBLANK(H20:H56)+COUNTIF(H20:H56,"*"))))</f>
        <v>#DIV/0!</v>
      </c>
      <c r="I63" s="56" t="s">
        <v>29</v>
      </c>
      <c r="J63" s="56" t="e">
        <f>100*(COUNTIF(J20:J56,"&gt;=15")/(37-(COUNTBLANK(J20:J56)+COUNTIF(J20:J56,"*"))))</f>
        <v>#DIV/0!</v>
      </c>
      <c r="K63" s="56" t="e">
        <f>100*(COUNTIF(K20:K56,"&gt;=15")/(37-(COUNTBLANK(K20:K56)+COUNTIF(K20:K56,"*"))))</f>
        <v>#DIV/0!</v>
      </c>
      <c r="L63" s="57" t="s">
        <v>29</v>
      </c>
      <c r="M63" s="58" t="str">
        <f>IF(M60="Non réalisable","Non réalisable",IF(M60&gt;90,"CONFORME","NON CONFORME"))</f>
        <v>Non réalisable</v>
      </c>
      <c r="N63" s="59" t="str">
        <f t="shared" ref="N63:O63" si="19">IF(N60="Non réalisable","Non réalisable",IF(N60&gt;90,"CONFORME","NON CONFORME"))</f>
        <v>Non réalisable</v>
      </c>
      <c r="O63" s="60" t="str">
        <f t="shared" si="19"/>
        <v>Non réalisable</v>
      </c>
      <c r="P63" s="12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</row>
    <row r="64" spans="1:36" s="26" customFormat="1" ht="15.75" customHeight="1" x14ac:dyDescent="0.25">
      <c r="A64" s="194" t="s">
        <v>37</v>
      </c>
      <c r="B64" s="195"/>
      <c r="C64" s="196"/>
      <c r="D64" s="210" t="s">
        <v>38</v>
      </c>
      <c r="E64" s="210"/>
      <c r="F64" s="210"/>
      <c r="G64" s="210" t="s">
        <v>39</v>
      </c>
      <c r="H64" s="210"/>
      <c r="I64" s="210"/>
      <c r="J64" s="210" t="s">
        <v>40</v>
      </c>
      <c r="K64" s="210"/>
      <c r="L64" s="211"/>
      <c r="M64" s="61"/>
      <c r="N64" s="61"/>
      <c r="O64" s="61"/>
      <c r="P64" s="12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</row>
    <row r="65" spans="1:36" s="26" customFormat="1" ht="15.75" customHeight="1" x14ac:dyDescent="0.25">
      <c r="A65" s="191" t="s">
        <v>41</v>
      </c>
      <c r="B65" s="192"/>
      <c r="C65" s="193"/>
      <c r="D65" s="206" t="str">
        <f>IFERROR(100*(COUNTIF(F20:F56,"VRAI")/(37-COUNTIF(F20:F56,"Non réalisable"))),"Non réalisable")</f>
        <v>Non réalisable</v>
      </c>
      <c r="E65" s="206"/>
      <c r="F65" s="206"/>
      <c r="G65" s="206" t="str">
        <f>IFERROR(100*(COUNTIF(I20:I56,"VRAI")/(37-COUNTIF(I20:I56,"Non réalisable"))),"Non réalisable")</f>
        <v>Non réalisable</v>
      </c>
      <c r="H65" s="206"/>
      <c r="I65" s="206"/>
      <c r="J65" s="206" t="str">
        <f>IFERROR(100*(COUNTIF(L20:L56,"VRAI")/(37-COUNTIF(L20:L56,"Non réalisable"))),"Non réalisable")</f>
        <v>Non réalisable</v>
      </c>
      <c r="K65" s="206"/>
      <c r="L65" s="207"/>
      <c r="P65" s="12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</row>
    <row r="66" spans="1:36" s="26" customFormat="1" ht="15.75" customHeight="1" thickBot="1" x14ac:dyDescent="0.3">
      <c r="A66" s="188" t="s">
        <v>42</v>
      </c>
      <c r="B66" s="189"/>
      <c r="C66" s="190"/>
      <c r="D66" s="208" t="str">
        <f>IF(D65="Non réalisable","Non réalisable",IF(D65&gt;90,"CONFORME","NON CONFORME"))</f>
        <v>Non réalisable</v>
      </c>
      <c r="E66" s="208"/>
      <c r="F66" s="208"/>
      <c r="G66" s="208" t="str">
        <f>IF(G65="Non réalisable","Non réalisable",IF(G65&gt;90,"CONFORME","NON CONFORME"))</f>
        <v>Non réalisable</v>
      </c>
      <c r="H66" s="208"/>
      <c r="I66" s="208"/>
      <c r="J66" s="208" t="str">
        <f>IF(J65="Non réalisable","Non réalisable",IF(J65&gt;90,"CONFORME","NON CONFORME"))</f>
        <v>Non réalisable</v>
      </c>
      <c r="K66" s="208"/>
      <c r="L66" s="209"/>
      <c r="P66" s="12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</row>
    <row r="67" spans="1:3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</sheetData>
  <sheetProtection sheet="1" objects="1" scenarios="1" selectLockedCells="1"/>
  <mergeCells count="61">
    <mergeCell ref="J6:K6"/>
    <mergeCell ref="J7:K7"/>
    <mergeCell ref="J8:K8"/>
    <mergeCell ref="J9:K9"/>
    <mergeCell ref="K1:O1"/>
    <mergeCell ref="K2:O2"/>
    <mergeCell ref="D1:J1"/>
    <mergeCell ref="D2:J2"/>
    <mergeCell ref="A2:C2"/>
    <mergeCell ref="A1:C1"/>
    <mergeCell ref="K3:O3"/>
    <mergeCell ref="E13:G13"/>
    <mergeCell ref="D3:J3"/>
    <mergeCell ref="D6:E6"/>
    <mergeCell ref="D7:E7"/>
    <mergeCell ref="D8:E8"/>
    <mergeCell ref="D9:E9"/>
    <mergeCell ref="F6:G6"/>
    <mergeCell ref="F7:G7"/>
    <mergeCell ref="F8:G8"/>
    <mergeCell ref="F9:G9"/>
    <mergeCell ref="H6:I6"/>
    <mergeCell ref="H7:I7"/>
    <mergeCell ref="H8:I8"/>
    <mergeCell ref="D11:K11"/>
    <mergeCell ref="H9:I9"/>
    <mergeCell ref="M58:O58"/>
    <mergeCell ref="M61:O61"/>
    <mergeCell ref="D60:L60"/>
    <mergeCell ref="M18:M19"/>
    <mergeCell ref="J18:L18"/>
    <mergeCell ref="D17:L17"/>
    <mergeCell ref="M17:O17"/>
    <mergeCell ref="E14:G14"/>
    <mergeCell ref="D18:F18"/>
    <mergeCell ref="G18:I18"/>
    <mergeCell ref="E15:G15"/>
    <mergeCell ref="N18:N19"/>
    <mergeCell ref="O18:O19"/>
    <mergeCell ref="J65:L65"/>
    <mergeCell ref="J66:L66"/>
    <mergeCell ref="D64:F64"/>
    <mergeCell ref="G64:I64"/>
    <mergeCell ref="J64:L64"/>
    <mergeCell ref="D65:F65"/>
    <mergeCell ref="D66:F66"/>
    <mergeCell ref="G65:I65"/>
    <mergeCell ref="G66:I66"/>
    <mergeCell ref="A3:C3"/>
    <mergeCell ref="C18:C19"/>
    <mergeCell ref="A66:C66"/>
    <mergeCell ref="A65:C65"/>
    <mergeCell ref="A64:C64"/>
    <mergeCell ref="A63:C63"/>
    <mergeCell ref="A62:C62"/>
    <mergeCell ref="A61:C61"/>
    <mergeCell ref="A60:C60"/>
    <mergeCell ref="A59:C59"/>
    <mergeCell ref="A58:C58"/>
    <mergeCell ref="A18:A19"/>
    <mergeCell ref="B18:B19"/>
  </mergeCells>
  <conditionalFormatting sqref="D20:E56 G20:H56 J20:K56">
    <cfRule type="cellIs" dxfId="27" priority="1" operator="notBetween">
      <formula>0</formula>
      <formula>1000</formula>
    </cfRule>
    <cfRule type="cellIs" dxfId="26" priority="6" operator="lessThan">
      <formula>15</formula>
    </cfRule>
  </conditionalFormatting>
  <conditionalFormatting sqref="F20:F56 I20:I56 L20:O56 M60:O60 M63:O63 D65:L66">
    <cfRule type="cellIs" dxfId="25" priority="2" operator="equal">
      <formula>"Non réalisable"</formula>
    </cfRule>
  </conditionalFormatting>
  <conditionalFormatting sqref="F20:F56 I20:I56 L20:O56">
    <cfRule type="cellIs" dxfId="24" priority="7" operator="equal">
      <formula>TRUE</formula>
    </cfRule>
    <cfRule type="cellIs" dxfId="23" priority="8" operator="equal">
      <formula>FALSE</formula>
    </cfRule>
  </conditionalFormatting>
  <conditionalFormatting sqref="M63:O63 D66:L66">
    <cfRule type="cellIs" dxfId="22" priority="10" operator="equal">
      <formula>"CONFORME"</formula>
    </cfRule>
    <cfRule type="cellIs" dxfId="21" priority="11" operator="equal">
      <formula>"NON CONFORME"</formula>
    </cfRule>
  </conditionalFormatting>
  <dataValidations count="4">
    <dataValidation operator="notBetween" allowBlank="1" showInputMessage="1" showErrorMessage="1" sqref="E12:G12 F6:F8 J6:J8 H6:H8" xr:uid="{BDE4367A-8C65-4B8E-909B-3806A3619E3B}"/>
    <dataValidation type="list" allowBlank="1" showInputMessage="1" showErrorMessage="1" sqref="B20:B56" xr:uid="{DF8B8A79-CC71-491A-AA4C-1A5BFDA114A7}">
      <formula1>"Plaque/billes magnétiques,Plaque/colonne silice,Tube/colonne silice"</formula1>
    </dataValidation>
    <dataValidation type="list" allowBlank="1" showInputMessage="1" showErrorMessage="1" prompt="Cliquez ici et saisissez une des valeurs de la la liste d'éléments" sqref="F9:K9 E13:G14" xr:uid="{98B3C891-178A-4EBC-B823-F6600D3FB210}">
      <formula1>"KARINE LE ROUX,MALIKA MERBAH,LUDIVINE LIETAR,MELISSANDRE BARBET"</formula1>
    </dataValidation>
    <dataValidation type="list" allowBlank="1" showInputMessage="1" showErrorMessage="1" prompt="Cliquez ici et saisissez une des valeurs de la la liste d'éléments" sqref="E15:G15" xr:uid="{95871E25-DA36-4861-8183-FA15A06A3244}">
      <formula1>"KARINE LE ROUX,MALIKA MERBAH,LUDIVINE LIETAR,MELISSANDRE BARBET,-"</formula1>
    </dataValidation>
  </dataValidations>
  <pageMargins left="0" right="0" top="0" bottom="0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C300-2606-4FDD-B06B-5AEA4C682DDA}">
  <sheetPr>
    <outlinePr summaryBelow="0" summaryRight="0"/>
  </sheetPr>
  <dimension ref="A1:AJ67"/>
  <sheetViews>
    <sheetView zoomScale="80" zoomScaleNormal="80" workbookViewId="0">
      <selection activeCell="D14" sqref="D14"/>
    </sheetView>
  </sheetViews>
  <sheetFormatPr baseColWidth="10" defaultColWidth="12.54296875" defaultRowHeight="15.75" customHeight="1" x14ac:dyDescent="0.25"/>
  <cols>
    <col min="1" max="3" width="22.7265625" customWidth="1"/>
    <col min="4" max="4" width="64.1796875" bestFit="1" customWidth="1"/>
    <col min="5" max="5" width="63" bestFit="1" customWidth="1"/>
    <col min="6" max="6" width="87.6328125" bestFit="1" customWidth="1"/>
    <col min="7" max="7" width="65.26953125" bestFit="1" customWidth="1"/>
    <col min="8" max="8" width="64.1796875" bestFit="1" customWidth="1"/>
    <col min="9" max="9" width="88.453125" bestFit="1" customWidth="1"/>
    <col min="10" max="10" width="62" bestFit="1" customWidth="1"/>
    <col min="11" max="11" width="64.1796875" bestFit="1" customWidth="1"/>
    <col min="12" max="12" width="86.81640625" bestFit="1" customWidth="1"/>
    <col min="13" max="13" width="128.453125" bestFit="1" customWidth="1"/>
    <col min="14" max="15" width="128.1796875" bestFit="1" customWidth="1"/>
    <col min="16" max="16" width="14.54296875" customWidth="1"/>
    <col min="17" max="20" width="15.1796875" customWidth="1"/>
    <col min="21" max="21" width="14" customWidth="1"/>
    <col min="22" max="22" width="14.1796875" customWidth="1"/>
    <col min="30" max="30" width="11.7265625" customWidth="1"/>
    <col min="31" max="31" width="13.453125" customWidth="1"/>
  </cols>
  <sheetData>
    <row r="1" spans="1:15" ht="42.75" customHeight="1" x14ac:dyDescent="0.25">
      <c r="A1" s="219"/>
      <c r="B1" s="219"/>
      <c r="C1" s="270"/>
      <c r="D1" s="268" t="s">
        <v>0</v>
      </c>
      <c r="E1" s="192"/>
      <c r="F1" s="192"/>
      <c r="G1" s="192"/>
      <c r="H1" s="192"/>
      <c r="I1" s="192"/>
      <c r="J1" s="193"/>
      <c r="K1" s="264" t="s">
        <v>43</v>
      </c>
      <c r="L1" s="201"/>
      <c r="M1" s="201"/>
      <c r="N1" s="245"/>
      <c r="O1" s="246"/>
    </row>
    <row r="2" spans="1:15" ht="15.75" customHeight="1" x14ac:dyDescent="0.25">
      <c r="A2" s="264" t="s">
        <v>1</v>
      </c>
      <c r="B2" s="201"/>
      <c r="C2" s="269"/>
      <c r="D2" s="264" t="s">
        <v>2</v>
      </c>
      <c r="E2" s="201"/>
      <c r="F2" s="201"/>
      <c r="G2" s="201"/>
      <c r="H2" s="201"/>
      <c r="I2" s="201"/>
      <c r="J2" s="269"/>
      <c r="K2" s="265">
        <v>45632</v>
      </c>
      <c r="L2" s="266"/>
      <c r="M2" s="266"/>
      <c r="N2" s="266"/>
      <c r="O2" s="267"/>
    </row>
    <row r="3" spans="1:15" ht="31.5" customHeight="1" x14ac:dyDescent="0.25">
      <c r="A3" s="183" t="s">
        <v>3</v>
      </c>
      <c r="B3" s="184"/>
      <c r="C3" s="185"/>
      <c r="D3" s="183" t="s">
        <v>4</v>
      </c>
      <c r="E3" s="184"/>
      <c r="F3" s="184"/>
      <c r="G3" s="184"/>
      <c r="H3" s="184"/>
      <c r="I3" s="184"/>
      <c r="J3" s="185"/>
      <c r="K3" s="183" t="s">
        <v>5</v>
      </c>
      <c r="L3" s="184"/>
      <c r="M3" s="184"/>
      <c r="N3" s="245"/>
      <c r="O3" s="246"/>
    </row>
    <row r="4" spans="1:15" ht="15.75" customHeight="1" x14ac:dyDescent="0.25">
      <c r="A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 thickBot="1" x14ac:dyDescent="0.3">
      <c r="A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75" customHeight="1" x14ac:dyDescent="0.25">
      <c r="A6" s="2"/>
      <c r="D6" s="250" t="s">
        <v>6</v>
      </c>
      <c r="E6" s="251"/>
      <c r="F6" s="256" t="s">
        <v>7</v>
      </c>
      <c r="G6" s="256"/>
      <c r="H6" s="259" t="s">
        <v>8</v>
      </c>
      <c r="I6" s="259"/>
      <c r="J6" s="259" t="s">
        <v>9</v>
      </c>
      <c r="K6" s="271"/>
      <c r="L6" s="2"/>
      <c r="M6" s="2"/>
      <c r="N6" s="2"/>
      <c r="O6" s="2"/>
    </row>
    <row r="7" spans="1:15" ht="15.75" customHeight="1" x14ac:dyDescent="0.25">
      <c r="A7" s="2"/>
      <c r="D7" s="252" t="s">
        <v>10</v>
      </c>
      <c r="E7" s="253"/>
      <c r="F7" s="281"/>
      <c r="G7" s="281"/>
      <c r="H7" s="282"/>
      <c r="I7" s="282"/>
      <c r="J7" s="282"/>
      <c r="K7" s="283"/>
      <c r="L7" s="2"/>
      <c r="M7" s="2"/>
      <c r="N7" s="2"/>
      <c r="O7" s="2"/>
    </row>
    <row r="8" spans="1:15" ht="15.75" customHeight="1" x14ac:dyDescent="0.25">
      <c r="A8" s="2"/>
      <c r="D8" s="252" t="s">
        <v>11</v>
      </c>
      <c r="E8" s="253"/>
      <c r="F8" s="281"/>
      <c r="G8" s="281"/>
      <c r="H8" s="282"/>
      <c r="I8" s="282"/>
      <c r="J8" s="282"/>
      <c r="K8" s="283"/>
      <c r="L8" s="2"/>
      <c r="M8" s="2"/>
      <c r="N8" s="2"/>
      <c r="O8" s="2"/>
    </row>
    <row r="9" spans="1:15" ht="15.75" customHeight="1" thickBot="1" x14ac:dyDescent="0.3">
      <c r="A9" s="2"/>
      <c r="D9" s="254" t="s">
        <v>12</v>
      </c>
      <c r="E9" s="255"/>
      <c r="F9" s="258"/>
      <c r="G9" s="258"/>
      <c r="H9" s="258"/>
      <c r="I9" s="258"/>
      <c r="J9" s="258"/>
      <c r="K9" s="273"/>
      <c r="L9" s="2"/>
      <c r="M9" s="2"/>
      <c r="N9" s="2"/>
      <c r="O9" s="2"/>
    </row>
    <row r="10" spans="1:15" ht="15.75" customHeight="1" thickBot="1" x14ac:dyDescent="0.3">
      <c r="A10" s="2"/>
      <c r="D10" s="12"/>
      <c r="E10" s="12"/>
      <c r="F10" s="12"/>
      <c r="G10" s="12"/>
      <c r="H10" s="12"/>
      <c r="I10" s="12"/>
      <c r="J10" s="12"/>
      <c r="K10" s="12"/>
      <c r="L10" s="12"/>
      <c r="M10" s="2"/>
      <c r="N10" s="2"/>
      <c r="O10" s="2"/>
    </row>
    <row r="11" spans="1:15" ht="36" customHeight="1" thickBot="1" x14ac:dyDescent="0.3">
      <c r="A11" s="2"/>
      <c r="D11" s="278" t="s">
        <v>13</v>
      </c>
      <c r="E11" s="279"/>
      <c r="F11" s="279"/>
      <c r="G11" s="279"/>
      <c r="H11" s="279"/>
      <c r="I11" s="279"/>
      <c r="J11" s="279"/>
      <c r="K11" s="280"/>
      <c r="L11" s="2"/>
      <c r="M11" s="2"/>
      <c r="N11" s="2"/>
      <c r="O11" s="2"/>
    </row>
    <row r="12" spans="1:15" ht="15.75" customHeight="1" thickBot="1" x14ac:dyDescent="0.3">
      <c r="A12" s="2"/>
      <c r="D12" s="12"/>
      <c r="E12" s="20"/>
      <c r="F12" s="21"/>
      <c r="G12" s="21"/>
      <c r="H12" s="12"/>
      <c r="I12" s="12"/>
      <c r="J12" s="12"/>
      <c r="K12" s="12"/>
      <c r="L12" s="2"/>
      <c r="M12" s="2"/>
      <c r="N12" s="2"/>
      <c r="O12" s="2"/>
    </row>
    <row r="13" spans="1:15" ht="15.75" customHeight="1" x14ac:dyDescent="0.25">
      <c r="A13" s="2"/>
      <c r="D13" s="16" t="s">
        <v>14</v>
      </c>
      <c r="E13" s="247"/>
      <c r="F13" s="248"/>
      <c r="G13" s="249"/>
      <c r="H13" s="12"/>
      <c r="I13" s="12"/>
      <c r="J13" s="12"/>
      <c r="K13" s="12"/>
      <c r="L13" s="2"/>
      <c r="M13" s="2"/>
      <c r="N13" s="2"/>
      <c r="O13" s="2"/>
    </row>
    <row r="14" spans="1:15" ht="15.75" customHeight="1" x14ac:dyDescent="0.25">
      <c r="A14" s="2"/>
      <c r="D14" s="23" t="s">
        <v>15</v>
      </c>
      <c r="E14" s="216"/>
      <c r="F14" s="217"/>
      <c r="G14" s="218"/>
      <c r="H14" s="12"/>
      <c r="I14" s="12"/>
      <c r="J14" s="12"/>
      <c r="K14" s="12"/>
      <c r="L14" s="2"/>
      <c r="M14" s="2"/>
      <c r="N14" s="2"/>
      <c r="O14" s="2"/>
    </row>
    <row r="15" spans="1:15" ht="15.75" customHeight="1" thickBot="1" x14ac:dyDescent="0.3">
      <c r="A15" s="2"/>
      <c r="D15" s="19" t="s">
        <v>16</v>
      </c>
      <c r="E15" s="224"/>
      <c r="F15" s="225"/>
      <c r="G15" s="226"/>
      <c r="H15" s="12"/>
      <c r="I15" s="12"/>
      <c r="J15" s="12"/>
      <c r="K15" s="12"/>
      <c r="L15" s="2"/>
      <c r="M15" s="2"/>
      <c r="N15" s="2"/>
      <c r="O15" s="2"/>
    </row>
    <row r="16" spans="1:15" ht="15.75" customHeight="1" thickBot="1" x14ac:dyDescent="0.3">
      <c r="A16" s="2"/>
      <c r="B16" s="2"/>
      <c r="C16" s="2"/>
      <c r="D16" s="2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</row>
    <row r="17" spans="1:15" s="26" customFormat="1" ht="34.5" customHeight="1" thickBot="1" x14ac:dyDescent="0.3">
      <c r="A17" s="10"/>
      <c r="B17" s="25"/>
      <c r="C17" s="25"/>
      <c r="D17" s="212" t="s">
        <v>17</v>
      </c>
      <c r="E17" s="213"/>
      <c r="F17" s="213"/>
      <c r="G17" s="214"/>
      <c r="H17" s="214"/>
      <c r="I17" s="214"/>
      <c r="J17" s="213"/>
      <c r="K17" s="213"/>
      <c r="L17" s="215"/>
      <c r="M17" s="213" t="s">
        <v>18</v>
      </c>
      <c r="N17" s="213"/>
      <c r="O17" s="215"/>
    </row>
    <row r="18" spans="1:15" s="26" customFormat="1" ht="34.5" customHeight="1" x14ac:dyDescent="0.25">
      <c r="A18" s="241" t="s">
        <v>44</v>
      </c>
      <c r="B18" s="243" t="s">
        <v>45</v>
      </c>
      <c r="C18" s="186" t="s">
        <v>46</v>
      </c>
      <c r="D18" s="219" t="s">
        <v>19</v>
      </c>
      <c r="E18" s="220"/>
      <c r="F18" s="220"/>
      <c r="G18" s="221" t="s">
        <v>20</v>
      </c>
      <c r="H18" s="222"/>
      <c r="I18" s="223"/>
      <c r="J18" s="219" t="s">
        <v>21</v>
      </c>
      <c r="K18" s="220"/>
      <c r="L18" s="240"/>
      <c r="M18" s="238" t="s">
        <v>22</v>
      </c>
      <c r="N18" s="227" t="s">
        <v>23</v>
      </c>
      <c r="O18" s="229" t="s">
        <v>24</v>
      </c>
    </row>
    <row r="19" spans="1:15" s="26" customFormat="1" ht="34.5" customHeight="1" thickBot="1" x14ac:dyDescent="0.3">
      <c r="A19" s="242"/>
      <c r="B19" s="244"/>
      <c r="C19" s="187"/>
      <c r="D19" s="11" t="s">
        <v>25</v>
      </c>
      <c r="E19" s="3" t="s">
        <v>26</v>
      </c>
      <c r="F19" s="4" t="s">
        <v>27</v>
      </c>
      <c r="G19" s="92" t="s">
        <v>25</v>
      </c>
      <c r="H19" s="4" t="s">
        <v>26</v>
      </c>
      <c r="I19" s="93" t="s">
        <v>27</v>
      </c>
      <c r="J19" s="87" t="s">
        <v>25</v>
      </c>
      <c r="K19" s="5" t="s">
        <v>26</v>
      </c>
      <c r="L19" s="6" t="s">
        <v>27</v>
      </c>
      <c r="M19" s="239"/>
      <c r="N19" s="228"/>
      <c r="O19" s="187"/>
    </row>
    <row r="20" spans="1:15" s="26" customFormat="1" ht="15.75" customHeight="1" x14ac:dyDescent="0.25">
      <c r="A20" s="23" t="s">
        <v>7</v>
      </c>
      <c r="B20" s="134"/>
      <c r="C20" s="134"/>
      <c r="D20" s="27"/>
      <c r="E20" s="28"/>
      <c r="F20" s="75" t="s">
        <v>77</v>
      </c>
      <c r="G20" s="94"/>
      <c r="H20" s="29"/>
      <c r="I20" s="110" t="s">
        <v>78</v>
      </c>
      <c r="J20" s="88"/>
      <c r="K20" s="30"/>
      <c r="L20" s="62" t="s">
        <v>79</v>
      </c>
      <c r="M20" s="63" t="s">
        <v>80</v>
      </c>
      <c r="N20" s="111" t="s">
        <v>81</v>
      </c>
      <c r="O20" s="64" t="s">
        <v>82</v>
      </c>
    </row>
    <row r="21" spans="1:15" s="26" customFormat="1" ht="15.75" customHeight="1" x14ac:dyDescent="0.25">
      <c r="A21" s="17" t="s">
        <v>7</v>
      </c>
      <c r="B21" s="134"/>
      <c r="C21" s="34"/>
      <c r="D21" s="32"/>
      <c r="E21" s="33"/>
      <c r="F21" s="66" t="s">
        <v>83</v>
      </c>
      <c r="G21" s="96"/>
      <c r="H21" s="34"/>
      <c r="I21" s="112" t="s">
        <v>84</v>
      </c>
      <c r="J21" s="89"/>
      <c r="K21" s="34"/>
      <c r="L21" s="66" t="s">
        <v>85</v>
      </c>
      <c r="M21" s="67" t="s">
        <v>86</v>
      </c>
      <c r="N21" s="113" t="s">
        <v>87</v>
      </c>
      <c r="O21" s="68" t="s">
        <v>88</v>
      </c>
    </row>
    <row r="22" spans="1:15" s="26" customFormat="1" ht="15.75" customHeight="1" x14ac:dyDescent="0.25">
      <c r="A22" s="17" t="s">
        <v>7</v>
      </c>
      <c r="B22" s="134"/>
      <c r="C22" s="34"/>
      <c r="D22" s="32"/>
      <c r="E22" s="33"/>
      <c r="F22" s="66" t="s">
        <v>89</v>
      </c>
      <c r="G22" s="96"/>
      <c r="H22" s="34"/>
      <c r="I22" s="112" t="s">
        <v>90</v>
      </c>
      <c r="J22" s="89"/>
      <c r="K22" s="34"/>
      <c r="L22" s="66" t="s">
        <v>91</v>
      </c>
      <c r="M22" s="67" t="s">
        <v>92</v>
      </c>
      <c r="N22" s="113" t="s">
        <v>93</v>
      </c>
      <c r="O22" s="68" t="s">
        <v>94</v>
      </c>
    </row>
    <row r="23" spans="1:15" s="26" customFormat="1" ht="15.75" customHeight="1" x14ac:dyDescent="0.25">
      <c r="A23" s="17" t="s">
        <v>7</v>
      </c>
      <c r="B23" s="134"/>
      <c r="C23" s="34"/>
      <c r="D23" s="32"/>
      <c r="E23" s="33"/>
      <c r="F23" s="66" t="s">
        <v>95</v>
      </c>
      <c r="G23" s="96"/>
      <c r="H23" s="34"/>
      <c r="I23" s="112" t="s">
        <v>96</v>
      </c>
      <c r="J23" s="89"/>
      <c r="K23" s="34"/>
      <c r="L23" s="66" t="s">
        <v>97</v>
      </c>
      <c r="M23" s="67" t="s">
        <v>98</v>
      </c>
      <c r="N23" s="113" t="s">
        <v>99</v>
      </c>
      <c r="O23" s="68" t="s">
        <v>100</v>
      </c>
    </row>
    <row r="24" spans="1:15" s="26" customFormat="1" ht="15.75" customHeight="1" thickBot="1" x14ac:dyDescent="0.3">
      <c r="A24" s="164" t="s">
        <v>7</v>
      </c>
      <c r="B24" s="178"/>
      <c r="C24" s="125"/>
      <c r="D24" s="37"/>
      <c r="E24" s="38"/>
      <c r="F24" s="69" t="s">
        <v>101</v>
      </c>
      <c r="G24" s="98"/>
      <c r="H24" s="39"/>
      <c r="I24" s="114" t="s">
        <v>102</v>
      </c>
      <c r="J24" s="90"/>
      <c r="K24" s="39"/>
      <c r="L24" s="69" t="s">
        <v>103</v>
      </c>
      <c r="M24" s="70" t="s">
        <v>104</v>
      </c>
      <c r="N24" s="115" t="s">
        <v>105</v>
      </c>
      <c r="O24" s="71" t="s">
        <v>106</v>
      </c>
    </row>
    <row r="25" spans="1:15" s="26" customFormat="1" ht="15.75" customHeight="1" x14ac:dyDescent="0.25">
      <c r="A25" s="167" t="s">
        <v>8</v>
      </c>
      <c r="B25" s="127"/>
      <c r="C25" s="179"/>
      <c r="D25" s="175"/>
      <c r="E25" s="28"/>
      <c r="F25" s="75" t="s">
        <v>107</v>
      </c>
      <c r="G25" s="94"/>
      <c r="H25" s="42"/>
      <c r="I25" s="116" t="s">
        <v>108</v>
      </c>
      <c r="J25" s="91"/>
      <c r="K25" s="42"/>
      <c r="L25" s="62" t="s">
        <v>109</v>
      </c>
      <c r="M25" s="63" t="s">
        <v>110</v>
      </c>
      <c r="N25" s="111" t="s">
        <v>111</v>
      </c>
      <c r="O25" s="64" t="s">
        <v>112</v>
      </c>
    </row>
    <row r="26" spans="1:15" s="26" customFormat="1" ht="15.75" customHeight="1" x14ac:dyDescent="0.25">
      <c r="A26" s="170" t="s">
        <v>8</v>
      </c>
      <c r="B26" s="134"/>
      <c r="C26" s="180"/>
      <c r="D26" s="176"/>
      <c r="E26" s="33"/>
      <c r="F26" s="66" t="s">
        <v>113</v>
      </c>
      <c r="G26" s="96"/>
      <c r="H26" s="34"/>
      <c r="I26" s="112" t="s">
        <v>114</v>
      </c>
      <c r="J26" s="89"/>
      <c r="K26" s="34"/>
      <c r="L26" s="66" t="s">
        <v>115</v>
      </c>
      <c r="M26" s="67" t="s">
        <v>116</v>
      </c>
      <c r="N26" s="113" t="s">
        <v>117</v>
      </c>
      <c r="O26" s="68" t="s">
        <v>118</v>
      </c>
    </row>
    <row r="27" spans="1:15" s="26" customFormat="1" ht="15.75" customHeight="1" x14ac:dyDescent="0.25">
      <c r="A27" s="170" t="s">
        <v>8</v>
      </c>
      <c r="B27" s="134"/>
      <c r="C27" s="180"/>
      <c r="D27" s="176"/>
      <c r="E27" s="33"/>
      <c r="F27" s="66" t="s">
        <v>119</v>
      </c>
      <c r="G27" s="96"/>
      <c r="H27" s="34"/>
      <c r="I27" s="112" t="s">
        <v>120</v>
      </c>
      <c r="J27" s="89"/>
      <c r="K27" s="34"/>
      <c r="L27" s="66" t="s">
        <v>121</v>
      </c>
      <c r="M27" s="67" t="s">
        <v>122</v>
      </c>
      <c r="N27" s="113" t="s">
        <v>123</v>
      </c>
      <c r="O27" s="68" t="s">
        <v>124</v>
      </c>
    </row>
    <row r="28" spans="1:15" s="26" customFormat="1" ht="15.75" customHeight="1" x14ac:dyDescent="0.25">
      <c r="A28" s="170" t="s">
        <v>8</v>
      </c>
      <c r="B28" s="134"/>
      <c r="C28" s="180"/>
      <c r="D28" s="176"/>
      <c r="E28" s="33"/>
      <c r="F28" s="66" t="s">
        <v>125</v>
      </c>
      <c r="G28" s="96"/>
      <c r="H28" s="34"/>
      <c r="I28" s="112" t="s">
        <v>126</v>
      </c>
      <c r="J28" s="89"/>
      <c r="K28" s="34"/>
      <c r="L28" s="66" t="s">
        <v>127</v>
      </c>
      <c r="M28" s="67" t="s">
        <v>128</v>
      </c>
      <c r="N28" s="113" t="s">
        <v>129</v>
      </c>
      <c r="O28" s="68" t="s">
        <v>130</v>
      </c>
    </row>
    <row r="29" spans="1:15" s="26" customFormat="1" ht="15.75" customHeight="1" x14ac:dyDescent="0.25">
      <c r="A29" s="170" t="s">
        <v>8</v>
      </c>
      <c r="B29" s="134"/>
      <c r="C29" s="180"/>
      <c r="D29" s="176"/>
      <c r="E29" s="33"/>
      <c r="F29" s="66" t="s">
        <v>131</v>
      </c>
      <c r="G29" s="96"/>
      <c r="H29" s="34"/>
      <c r="I29" s="112" t="s">
        <v>132</v>
      </c>
      <c r="J29" s="89"/>
      <c r="K29" s="34"/>
      <c r="L29" s="66" t="s">
        <v>133</v>
      </c>
      <c r="M29" s="67" t="s">
        <v>134</v>
      </c>
      <c r="N29" s="113" t="s">
        <v>135</v>
      </c>
      <c r="O29" s="68" t="s">
        <v>136</v>
      </c>
    </row>
    <row r="30" spans="1:15" s="26" customFormat="1" ht="15.75" customHeight="1" x14ac:dyDescent="0.25">
      <c r="A30" s="170" t="s">
        <v>8</v>
      </c>
      <c r="B30" s="134"/>
      <c r="C30" s="180"/>
      <c r="D30" s="176"/>
      <c r="E30" s="33"/>
      <c r="F30" s="66" t="s">
        <v>137</v>
      </c>
      <c r="G30" s="96"/>
      <c r="H30" s="34"/>
      <c r="I30" s="112" t="s">
        <v>138</v>
      </c>
      <c r="J30" s="89"/>
      <c r="K30" s="34"/>
      <c r="L30" s="66" t="s">
        <v>139</v>
      </c>
      <c r="M30" s="67" t="s">
        <v>140</v>
      </c>
      <c r="N30" s="113" t="s">
        <v>141</v>
      </c>
      <c r="O30" s="68" t="s">
        <v>142</v>
      </c>
    </row>
    <row r="31" spans="1:15" s="26" customFormat="1" ht="15.75" customHeight="1" x14ac:dyDescent="0.25">
      <c r="A31" s="170" t="s">
        <v>8</v>
      </c>
      <c r="B31" s="134"/>
      <c r="C31" s="180"/>
      <c r="D31" s="176"/>
      <c r="E31" s="33"/>
      <c r="F31" s="66" t="s">
        <v>143</v>
      </c>
      <c r="G31" s="96"/>
      <c r="H31" s="34"/>
      <c r="I31" s="112" t="s">
        <v>144</v>
      </c>
      <c r="J31" s="89"/>
      <c r="K31" s="34"/>
      <c r="L31" s="66" t="s">
        <v>145</v>
      </c>
      <c r="M31" s="67" t="s">
        <v>146</v>
      </c>
      <c r="N31" s="113" t="s">
        <v>147</v>
      </c>
      <c r="O31" s="68" t="s">
        <v>148</v>
      </c>
    </row>
    <row r="32" spans="1:15" s="26" customFormat="1" ht="15.75" customHeight="1" x14ac:dyDescent="0.25">
      <c r="A32" s="170" t="s">
        <v>8</v>
      </c>
      <c r="B32" s="134"/>
      <c r="C32" s="180"/>
      <c r="D32" s="176"/>
      <c r="E32" s="33"/>
      <c r="F32" s="66" t="s">
        <v>149</v>
      </c>
      <c r="G32" s="96"/>
      <c r="H32" s="34"/>
      <c r="I32" s="112" t="s">
        <v>150</v>
      </c>
      <c r="J32" s="89"/>
      <c r="K32" s="34"/>
      <c r="L32" s="66" t="s">
        <v>151</v>
      </c>
      <c r="M32" s="67" t="s">
        <v>152</v>
      </c>
      <c r="N32" s="113" t="s">
        <v>153</v>
      </c>
      <c r="O32" s="68" t="s">
        <v>154</v>
      </c>
    </row>
    <row r="33" spans="1:15" s="26" customFormat="1" ht="15.75" customHeight="1" x14ac:dyDescent="0.25">
      <c r="A33" s="170" t="s">
        <v>8</v>
      </c>
      <c r="B33" s="134"/>
      <c r="C33" s="180"/>
      <c r="D33" s="176"/>
      <c r="E33" s="33"/>
      <c r="F33" s="66" t="s">
        <v>155</v>
      </c>
      <c r="G33" s="96"/>
      <c r="H33" s="34"/>
      <c r="I33" s="112" t="s">
        <v>156</v>
      </c>
      <c r="J33" s="89"/>
      <c r="K33" s="34"/>
      <c r="L33" s="66" t="s">
        <v>157</v>
      </c>
      <c r="M33" s="67" t="s">
        <v>158</v>
      </c>
      <c r="N33" s="113" t="s">
        <v>159</v>
      </c>
      <c r="O33" s="68" t="s">
        <v>160</v>
      </c>
    </row>
    <row r="34" spans="1:15" s="26" customFormat="1" ht="15.75" customHeight="1" x14ac:dyDescent="0.25">
      <c r="A34" s="170" t="s">
        <v>8</v>
      </c>
      <c r="B34" s="134"/>
      <c r="C34" s="180"/>
      <c r="D34" s="176"/>
      <c r="E34" s="33"/>
      <c r="F34" s="66" t="s">
        <v>161</v>
      </c>
      <c r="G34" s="96"/>
      <c r="H34" s="34"/>
      <c r="I34" s="112" t="s">
        <v>162</v>
      </c>
      <c r="J34" s="89"/>
      <c r="K34" s="34"/>
      <c r="L34" s="66" t="s">
        <v>163</v>
      </c>
      <c r="M34" s="67" t="s">
        <v>164</v>
      </c>
      <c r="N34" s="113" t="s">
        <v>165</v>
      </c>
      <c r="O34" s="68" t="s">
        <v>166</v>
      </c>
    </row>
    <row r="35" spans="1:15" s="26" customFormat="1" ht="15.75" customHeight="1" x14ac:dyDescent="0.25">
      <c r="A35" s="170" t="s">
        <v>8</v>
      </c>
      <c r="B35" s="134"/>
      <c r="C35" s="180"/>
      <c r="D35" s="176"/>
      <c r="E35" s="33"/>
      <c r="F35" s="66" t="s">
        <v>167</v>
      </c>
      <c r="G35" s="96"/>
      <c r="H35" s="34"/>
      <c r="I35" s="112" t="s">
        <v>168</v>
      </c>
      <c r="J35" s="89"/>
      <c r="K35" s="34"/>
      <c r="L35" s="66" t="s">
        <v>169</v>
      </c>
      <c r="M35" s="67" t="s">
        <v>170</v>
      </c>
      <c r="N35" s="113" t="s">
        <v>171</v>
      </c>
      <c r="O35" s="68" t="s">
        <v>172</v>
      </c>
    </row>
    <row r="36" spans="1:15" s="26" customFormat="1" ht="15.75" customHeight="1" x14ac:dyDescent="0.25">
      <c r="A36" s="170" t="s">
        <v>8</v>
      </c>
      <c r="B36" s="134"/>
      <c r="C36" s="180"/>
      <c r="D36" s="176"/>
      <c r="E36" s="33"/>
      <c r="F36" s="66" t="s">
        <v>173</v>
      </c>
      <c r="G36" s="96"/>
      <c r="H36" s="34"/>
      <c r="I36" s="112" t="s">
        <v>174</v>
      </c>
      <c r="J36" s="89"/>
      <c r="K36" s="34"/>
      <c r="L36" s="66" t="s">
        <v>175</v>
      </c>
      <c r="M36" s="67" t="s">
        <v>176</v>
      </c>
      <c r="N36" s="113" t="s">
        <v>177</v>
      </c>
      <c r="O36" s="68" t="s">
        <v>178</v>
      </c>
    </row>
    <row r="37" spans="1:15" s="26" customFormat="1" ht="15.75" customHeight="1" x14ac:dyDescent="0.25">
      <c r="A37" s="170" t="s">
        <v>8</v>
      </c>
      <c r="B37" s="134"/>
      <c r="C37" s="180"/>
      <c r="D37" s="176"/>
      <c r="E37" s="33"/>
      <c r="F37" s="66" t="s">
        <v>179</v>
      </c>
      <c r="G37" s="96"/>
      <c r="H37" s="34"/>
      <c r="I37" s="112" t="s">
        <v>180</v>
      </c>
      <c r="J37" s="89"/>
      <c r="K37" s="34"/>
      <c r="L37" s="66" t="s">
        <v>181</v>
      </c>
      <c r="M37" s="67" t="s">
        <v>182</v>
      </c>
      <c r="N37" s="113" t="s">
        <v>183</v>
      </c>
      <c r="O37" s="68" t="s">
        <v>184</v>
      </c>
    </row>
    <row r="38" spans="1:15" s="26" customFormat="1" ht="15.75" customHeight="1" x14ac:dyDescent="0.25">
      <c r="A38" s="170" t="s">
        <v>8</v>
      </c>
      <c r="B38" s="134"/>
      <c r="C38" s="180"/>
      <c r="D38" s="176"/>
      <c r="E38" s="33"/>
      <c r="F38" s="66" t="s">
        <v>185</v>
      </c>
      <c r="G38" s="96"/>
      <c r="H38" s="34"/>
      <c r="I38" s="112" t="s">
        <v>186</v>
      </c>
      <c r="J38" s="89"/>
      <c r="K38" s="34"/>
      <c r="L38" s="66" t="s">
        <v>187</v>
      </c>
      <c r="M38" s="67" t="s">
        <v>188</v>
      </c>
      <c r="N38" s="113" t="s">
        <v>189</v>
      </c>
      <c r="O38" s="68" t="s">
        <v>190</v>
      </c>
    </row>
    <row r="39" spans="1:15" s="26" customFormat="1" ht="15.75" customHeight="1" x14ac:dyDescent="0.25">
      <c r="A39" s="170" t="s">
        <v>8</v>
      </c>
      <c r="B39" s="134"/>
      <c r="C39" s="180"/>
      <c r="D39" s="176"/>
      <c r="E39" s="33"/>
      <c r="F39" s="66" t="s">
        <v>191</v>
      </c>
      <c r="G39" s="96"/>
      <c r="H39" s="34"/>
      <c r="I39" s="112" t="s">
        <v>192</v>
      </c>
      <c r="J39" s="89"/>
      <c r="K39" s="34"/>
      <c r="L39" s="66" t="s">
        <v>193</v>
      </c>
      <c r="M39" s="67" t="s">
        <v>194</v>
      </c>
      <c r="N39" s="113" t="s">
        <v>195</v>
      </c>
      <c r="O39" s="68" t="s">
        <v>196</v>
      </c>
    </row>
    <row r="40" spans="1:15" s="26" customFormat="1" ht="15.75" customHeight="1" thickBot="1" x14ac:dyDescent="0.3">
      <c r="A40" s="172" t="s">
        <v>8</v>
      </c>
      <c r="B40" s="181"/>
      <c r="C40" s="182"/>
      <c r="D40" s="177"/>
      <c r="E40" s="38"/>
      <c r="F40" s="69" t="s">
        <v>197</v>
      </c>
      <c r="G40" s="98"/>
      <c r="H40" s="39"/>
      <c r="I40" s="117" t="s">
        <v>198</v>
      </c>
      <c r="J40" s="90"/>
      <c r="K40" s="39"/>
      <c r="L40" s="72" t="s">
        <v>199</v>
      </c>
      <c r="M40" s="73" t="s">
        <v>200</v>
      </c>
      <c r="N40" s="118" t="s">
        <v>201</v>
      </c>
      <c r="O40" s="74" t="s">
        <v>202</v>
      </c>
    </row>
    <row r="41" spans="1:15" s="26" customFormat="1" ht="15.75" customHeight="1" x14ac:dyDescent="0.25">
      <c r="A41" s="167" t="s">
        <v>9</v>
      </c>
      <c r="B41" s="127"/>
      <c r="C41" s="179"/>
      <c r="D41" s="175"/>
      <c r="E41" s="28"/>
      <c r="F41" s="75" t="s">
        <v>203</v>
      </c>
      <c r="G41" s="94"/>
      <c r="H41" s="42"/>
      <c r="I41" s="110" t="s">
        <v>204</v>
      </c>
      <c r="J41" s="91"/>
      <c r="K41" s="42"/>
      <c r="L41" s="75" t="s">
        <v>205</v>
      </c>
      <c r="M41" s="76" t="s">
        <v>206</v>
      </c>
      <c r="N41" s="119" t="s">
        <v>207</v>
      </c>
      <c r="O41" s="77" t="s">
        <v>208</v>
      </c>
    </row>
    <row r="42" spans="1:15" s="26" customFormat="1" ht="15.75" customHeight="1" x14ac:dyDescent="0.25">
      <c r="A42" s="170" t="s">
        <v>9</v>
      </c>
      <c r="B42" s="134"/>
      <c r="C42" s="180"/>
      <c r="D42" s="176"/>
      <c r="E42" s="33"/>
      <c r="F42" s="66" t="s">
        <v>209</v>
      </c>
      <c r="G42" s="96"/>
      <c r="H42" s="34"/>
      <c r="I42" s="112" t="s">
        <v>210</v>
      </c>
      <c r="J42" s="89"/>
      <c r="K42" s="34"/>
      <c r="L42" s="66" t="s">
        <v>211</v>
      </c>
      <c r="M42" s="67" t="s">
        <v>212</v>
      </c>
      <c r="N42" s="113" t="s">
        <v>213</v>
      </c>
      <c r="O42" s="68" t="s">
        <v>214</v>
      </c>
    </row>
    <row r="43" spans="1:15" s="26" customFormat="1" ht="15.75" customHeight="1" x14ac:dyDescent="0.25">
      <c r="A43" s="170" t="s">
        <v>9</v>
      </c>
      <c r="B43" s="134"/>
      <c r="C43" s="180"/>
      <c r="D43" s="176"/>
      <c r="E43" s="33"/>
      <c r="F43" s="66" t="s">
        <v>215</v>
      </c>
      <c r="G43" s="96"/>
      <c r="H43" s="34"/>
      <c r="I43" s="112" t="s">
        <v>216</v>
      </c>
      <c r="J43" s="89"/>
      <c r="K43" s="34"/>
      <c r="L43" s="66" t="s">
        <v>217</v>
      </c>
      <c r="M43" s="67" t="s">
        <v>218</v>
      </c>
      <c r="N43" s="113" t="s">
        <v>219</v>
      </c>
      <c r="O43" s="68" t="s">
        <v>220</v>
      </c>
    </row>
    <row r="44" spans="1:15" s="26" customFormat="1" ht="15.75" customHeight="1" x14ac:dyDescent="0.25">
      <c r="A44" s="170" t="s">
        <v>9</v>
      </c>
      <c r="B44" s="134"/>
      <c r="C44" s="180"/>
      <c r="D44" s="176"/>
      <c r="E44" s="33"/>
      <c r="F44" s="66" t="s">
        <v>221</v>
      </c>
      <c r="G44" s="96"/>
      <c r="H44" s="34"/>
      <c r="I44" s="112" t="s">
        <v>222</v>
      </c>
      <c r="J44" s="89"/>
      <c r="K44" s="34"/>
      <c r="L44" s="66" t="s">
        <v>223</v>
      </c>
      <c r="M44" s="67" t="s">
        <v>224</v>
      </c>
      <c r="N44" s="113" t="s">
        <v>225</v>
      </c>
      <c r="O44" s="68" t="s">
        <v>226</v>
      </c>
    </row>
    <row r="45" spans="1:15" s="26" customFormat="1" ht="15.75" customHeight="1" x14ac:dyDescent="0.25">
      <c r="A45" s="170" t="s">
        <v>9</v>
      </c>
      <c r="B45" s="134"/>
      <c r="C45" s="180"/>
      <c r="D45" s="176"/>
      <c r="E45" s="33"/>
      <c r="F45" s="66" t="s">
        <v>227</v>
      </c>
      <c r="G45" s="96"/>
      <c r="H45" s="34"/>
      <c r="I45" s="112" t="s">
        <v>228</v>
      </c>
      <c r="J45" s="89"/>
      <c r="K45" s="34"/>
      <c r="L45" s="66" t="s">
        <v>229</v>
      </c>
      <c r="M45" s="67" t="s">
        <v>230</v>
      </c>
      <c r="N45" s="113" t="s">
        <v>231</v>
      </c>
      <c r="O45" s="68" t="s">
        <v>232</v>
      </c>
    </row>
    <row r="46" spans="1:15" s="26" customFormat="1" ht="15.75" customHeight="1" x14ac:dyDescent="0.25">
      <c r="A46" s="170" t="s">
        <v>9</v>
      </c>
      <c r="B46" s="134"/>
      <c r="C46" s="180"/>
      <c r="D46" s="176"/>
      <c r="E46" s="33"/>
      <c r="F46" s="66" t="s">
        <v>233</v>
      </c>
      <c r="G46" s="96"/>
      <c r="H46" s="34"/>
      <c r="I46" s="112" t="s">
        <v>234</v>
      </c>
      <c r="J46" s="89"/>
      <c r="K46" s="34"/>
      <c r="L46" s="66" t="s">
        <v>235</v>
      </c>
      <c r="M46" s="67" t="s">
        <v>236</v>
      </c>
      <c r="N46" s="113" t="s">
        <v>237</v>
      </c>
      <c r="O46" s="68" t="s">
        <v>238</v>
      </c>
    </row>
    <row r="47" spans="1:15" s="26" customFormat="1" ht="15.75" customHeight="1" x14ac:dyDescent="0.25">
      <c r="A47" s="170" t="s">
        <v>9</v>
      </c>
      <c r="B47" s="134"/>
      <c r="C47" s="180"/>
      <c r="D47" s="176"/>
      <c r="E47" s="33"/>
      <c r="F47" s="66" t="s">
        <v>239</v>
      </c>
      <c r="G47" s="96"/>
      <c r="H47" s="34"/>
      <c r="I47" s="112" t="s">
        <v>240</v>
      </c>
      <c r="J47" s="89"/>
      <c r="K47" s="34"/>
      <c r="L47" s="66" t="s">
        <v>241</v>
      </c>
      <c r="M47" s="67" t="s">
        <v>242</v>
      </c>
      <c r="N47" s="113" t="s">
        <v>243</v>
      </c>
      <c r="O47" s="68" t="s">
        <v>244</v>
      </c>
    </row>
    <row r="48" spans="1:15" s="26" customFormat="1" ht="15.75" customHeight="1" x14ac:dyDescent="0.25">
      <c r="A48" s="170" t="s">
        <v>9</v>
      </c>
      <c r="B48" s="134"/>
      <c r="C48" s="180"/>
      <c r="D48" s="176"/>
      <c r="E48" s="33"/>
      <c r="F48" s="66" t="s">
        <v>245</v>
      </c>
      <c r="G48" s="96"/>
      <c r="H48" s="34"/>
      <c r="I48" s="112" t="s">
        <v>246</v>
      </c>
      <c r="J48" s="89"/>
      <c r="K48" s="34"/>
      <c r="L48" s="66" t="s">
        <v>247</v>
      </c>
      <c r="M48" s="67" t="s">
        <v>248</v>
      </c>
      <c r="N48" s="113" t="s">
        <v>249</v>
      </c>
      <c r="O48" s="68" t="s">
        <v>250</v>
      </c>
    </row>
    <row r="49" spans="1:36" s="26" customFormat="1" ht="15.75" customHeight="1" x14ac:dyDescent="0.25">
      <c r="A49" s="170" t="s">
        <v>9</v>
      </c>
      <c r="B49" s="134"/>
      <c r="C49" s="180"/>
      <c r="D49" s="176"/>
      <c r="E49" s="33"/>
      <c r="F49" s="66" t="s">
        <v>251</v>
      </c>
      <c r="G49" s="96"/>
      <c r="H49" s="34"/>
      <c r="I49" s="112" t="s">
        <v>252</v>
      </c>
      <c r="J49" s="89"/>
      <c r="K49" s="34"/>
      <c r="L49" s="66" t="s">
        <v>253</v>
      </c>
      <c r="M49" s="67" t="s">
        <v>254</v>
      </c>
      <c r="N49" s="113" t="s">
        <v>255</v>
      </c>
      <c r="O49" s="68" t="s">
        <v>256</v>
      </c>
    </row>
    <row r="50" spans="1:36" s="26" customFormat="1" ht="15.75" customHeight="1" x14ac:dyDescent="0.25">
      <c r="A50" s="170" t="s">
        <v>9</v>
      </c>
      <c r="B50" s="134"/>
      <c r="C50" s="180"/>
      <c r="D50" s="176"/>
      <c r="E50" s="33"/>
      <c r="F50" s="66" t="s">
        <v>257</v>
      </c>
      <c r="G50" s="96"/>
      <c r="H50" s="34"/>
      <c r="I50" s="112" t="s">
        <v>258</v>
      </c>
      <c r="J50" s="89"/>
      <c r="K50" s="34"/>
      <c r="L50" s="66" t="s">
        <v>259</v>
      </c>
      <c r="M50" s="67" t="s">
        <v>260</v>
      </c>
      <c r="N50" s="113" t="s">
        <v>261</v>
      </c>
      <c r="O50" s="68" t="s">
        <v>262</v>
      </c>
    </row>
    <row r="51" spans="1:36" s="26" customFormat="1" ht="15.75" customHeight="1" x14ac:dyDescent="0.25">
      <c r="A51" s="170" t="s">
        <v>9</v>
      </c>
      <c r="B51" s="134"/>
      <c r="C51" s="180"/>
      <c r="D51" s="176"/>
      <c r="E51" s="33"/>
      <c r="F51" s="66" t="s">
        <v>263</v>
      </c>
      <c r="G51" s="96"/>
      <c r="H51" s="34"/>
      <c r="I51" s="112" t="s">
        <v>264</v>
      </c>
      <c r="J51" s="89"/>
      <c r="K51" s="34"/>
      <c r="L51" s="66" t="s">
        <v>265</v>
      </c>
      <c r="M51" s="67" t="s">
        <v>266</v>
      </c>
      <c r="N51" s="113" t="s">
        <v>267</v>
      </c>
      <c r="O51" s="68" t="s">
        <v>268</v>
      </c>
    </row>
    <row r="52" spans="1:36" s="26" customFormat="1" ht="15.75" customHeight="1" x14ac:dyDescent="0.25">
      <c r="A52" s="170" t="s">
        <v>9</v>
      </c>
      <c r="B52" s="134"/>
      <c r="C52" s="180"/>
      <c r="D52" s="176"/>
      <c r="E52" s="33"/>
      <c r="F52" s="66" t="s">
        <v>269</v>
      </c>
      <c r="G52" s="96"/>
      <c r="H52" s="34"/>
      <c r="I52" s="112" t="s">
        <v>270</v>
      </c>
      <c r="J52" s="89"/>
      <c r="K52" s="34"/>
      <c r="L52" s="66" t="s">
        <v>271</v>
      </c>
      <c r="M52" s="67" t="s">
        <v>272</v>
      </c>
      <c r="N52" s="113" t="s">
        <v>273</v>
      </c>
      <c r="O52" s="68" t="s">
        <v>274</v>
      </c>
    </row>
    <row r="53" spans="1:36" s="26" customFormat="1" ht="15.75" customHeight="1" x14ac:dyDescent="0.25">
      <c r="A53" s="170" t="s">
        <v>9</v>
      </c>
      <c r="B53" s="134"/>
      <c r="C53" s="180"/>
      <c r="D53" s="176"/>
      <c r="E53" s="33"/>
      <c r="F53" s="66" t="s">
        <v>275</v>
      </c>
      <c r="G53" s="96"/>
      <c r="H53" s="34"/>
      <c r="I53" s="112" t="s">
        <v>276</v>
      </c>
      <c r="J53" s="89"/>
      <c r="K53" s="34"/>
      <c r="L53" s="66" t="s">
        <v>277</v>
      </c>
      <c r="M53" s="67" t="s">
        <v>278</v>
      </c>
      <c r="N53" s="113" t="s">
        <v>279</v>
      </c>
      <c r="O53" s="68" t="s">
        <v>280</v>
      </c>
    </row>
    <row r="54" spans="1:36" s="26" customFormat="1" ht="15.75" customHeight="1" x14ac:dyDescent="0.25">
      <c r="A54" s="170" t="s">
        <v>9</v>
      </c>
      <c r="B54" s="134"/>
      <c r="C54" s="180"/>
      <c r="D54" s="176"/>
      <c r="E54" s="33"/>
      <c r="F54" s="66" t="s">
        <v>281</v>
      </c>
      <c r="G54" s="96"/>
      <c r="H54" s="34"/>
      <c r="I54" s="112" t="s">
        <v>282</v>
      </c>
      <c r="J54" s="89"/>
      <c r="K54" s="34"/>
      <c r="L54" s="66" t="s">
        <v>283</v>
      </c>
      <c r="M54" s="67" t="s">
        <v>284</v>
      </c>
      <c r="N54" s="113" t="s">
        <v>285</v>
      </c>
      <c r="O54" s="68" t="s">
        <v>286</v>
      </c>
    </row>
    <row r="55" spans="1:36" s="26" customFormat="1" ht="15.75" customHeight="1" x14ac:dyDescent="0.25">
      <c r="A55" s="170" t="s">
        <v>9</v>
      </c>
      <c r="B55" s="134"/>
      <c r="C55" s="180"/>
      <c r="D55" s="176"/>
      <c r="E55" s="33"/>
      <c r="F55" s="66" t="s">
        <v>287</v>
      </c>
      <c r="G55" s="96"/>
      <c r="H55" s="34"/>
      <c r="I55" s="112" t="s">
        <v>288</v>
      </c>
      <c r="J55" s="89"/>
      <c r="K55" s="34"/>
      <c r="L55" s="66" t="s">
        <v>289</v>
      </c>
      <c r="M55" s="67" t="s">
        <v>290</v>
      </c>
      <c r="N55" s="113" t="s">
        <v>291</v>
      </c>
      <c r="O55" s="68" t="s">
        <v>292</v>
      </c>
    </row>
    <row r="56" spans="1:36" s="26" customFormat="1" ht="15.75" customHeight="1" thickBot="1" x14ac:dyDescent="0.3">
      <c r="A56" s="172" t="s">
        <v>9</v>
      </c>
      <c r="B56" s="181"/>
      <c r="C56" s="182"/>
      <c r="D56" s="177"/>
      <c r="E56" s="38"/>
      <c r="F56" s="69" t="s">
        <v>293</v>
      </c>
      <c r="G56" s="102"/>
      <c r="H56" s="103"/>
      <c r="I56" s="120" t="s">
        <v>294</v>
      </c>
      <c r="J56" s="90"/>
      <c r="K56" s="39"/>
      <c r="L56" s="69" t="s">
        <v>295</v>
      </c>
      <c r="M56" s="70" t="s">
        <v>296</v>
      </c>
      <c r="N56" s="115" t="s">
        <v>297</v>
      </c>
      <c r="O56" s="71" t="s">
        <v>298</v>
      </c>
    </row>
    <row r="57" spans="1:36" s="26" customFormat="1" ht="15.75" customHeight="1" thickBo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spans="1:36" s="26" customFormat="1" ht="15.75" customHeight="1" x14ac:dyDescent="0.25">
      <c r="A58" s="203" t="s">
        <v>28</v>
      </c>
      <c r="B58" s="204"/>
      <c r="C58" s="205"/>
      <c r="D58" s="78" t="s">
        <v>47</v>
      </c>
      <c r="E58" s="50" t="s">
        <v>48</v>
      </c>
      <c r="F58" s="50" t="s">
        <v>29</v>
      </c>
      <c r="G58" s="50" t="s">
        <v>49</v>
      </c>
      <c r="H58" s="50" t="s">
        <v>50</v>
      </c>
      <c r="I58" s="49" t="s">
        <v>29</v>
      </c>
      <c r="J58" s="50" t="s">
        <v>51</v>
      </c>
      <c r="K58" s="50" t="s">
        <v>52</v>
      </c>
      <c r="L58" s="51" t="s">
        <v>29</v>
      </c>
      <c r="M58" s="230" t="s">
        <v>30</v>
      </c>
      <c r="N58" s="231"/>
      <c r="O58" s="232"/>
      <c r="P58" s="12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</row>
    <row r="59" spans="1:36" s="26" customFormat="1" ht="15.75" customHeight="1" x14ac:dyDescent="0.25">
      <c r="A59" s="200" t="s">
        <v>31</v>
      </c>
      <c r="B59" s="201"/>
      <c r="C59" s="202"/>
      <c r="D59" s="79" t="s">
        <v>53</v>
      </c>
      <c r="E59" s="85" t="s">
        <v>54</v>
      </c>
      <c r="F59" s="53" t="s">
        <v>29</v>
      </c>
      <c r="G59" s="85" t="s">
        <v>55</v>
      </c>
      <c r="H59" s="85" t="s">
        <v>56</v>
      </c>
      <c r="I59" s="53" t="s">
        <v>29</v>
      </c>
      <c r="J59" s="85" t="s">
        <v>57</v>
      </c>
      <c r="K59" s="85" t="s">
        <v>58</v>
      </c>
      <c r="L59" s="54" t="s">
        <v>29</v>
      </c>
      <c r="M59" s="8" t="s">
        <v>22</v>
      </c>
      <c r="N59" s="7" t="s">
        <v>23</v>
      </c>
      <c r="O59" s="9" t="s">
        <v>24</v>
      </c>
      <c r="P59" s="12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</row>
    <row r="60" spans="1:36" s="26" customFormat="1" ht="15.75" customHeight="1" x14ac:dyDescent="0.25">
      <c r="A60" s="200" t="s">
        <v>32</v>
      </c>
      <c r="B60" s="201"/>
      <c r="C60" s="202"/>
      <c r="D60" s="276"/>
      <c r="E60" s="277"/>
      <c r="F60" s="277"/>
      <c r="G60" s="277"/>
      <c r="H60" s="277"/>
      <c r="I60" s="277"/>
      <c r="J60" s="277"/>
      <c r="K60" s="277"/>
      <c r="L60" s="277"/>
      <c r="M60" s="79" t="s">
        <v>59</v>
      </c>
      <c r="N60" s="85" t="s">
        <v>60</v>
      </c>
      <c r="O60" s="80" t="s">
        <v>61</v>
      </c>
      <c r="P60" s="12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</row>
    <row r="61" spans="1:36" s="26" customFormat="1" ht="15.75" customHeight="1" x14ac:dyDescent="0.25">
      <c r="A61" s="200" t="s">
        <v>33</v>
      </c>
      <c r="B61" s="201"/>
      <c r="C61" s="202"/>
      <c r="D61" s="81" t="s">
        <v>62</v>
      </c>
      <c r="E61" s="65" t="s">
        <v>63</v>
      </c>
      <c r="F61" s="18" t="s">
        <v>29</v>
      </c>
      <c r="G61" s="65" t="s">
        <v>64</v>
      </c>
      <c r="H61" s="65" t="s">
        <v>65</v>
      </c>
      <c r="I61" s="18" t="s">
        <v>29</v>
      </c>
      <c r="J61" s="65" t="s">
        <v>66</v>
      </c>
      <c r="K61" s="65" t="s">
        <v>67</v>
      </c>
      <c r="L61" s="13" t="s">
        <v>29</v>
      </c>
      <c r="M61" s="233" t="s">
        <v>34</v>
      </c>
      <c r="N61" s="234"/>
      <c r="O61" s="235"/>
      <c r="P61" s="12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</row>
    <row r="62" spans="1:36" s="26" customFormat="1" ht="15.75" customHeight="1" x14ac:dyDescent="0.25">
      <c r="A62" s="200" t="s">
        <v>35</v>
      </c>
      <c r="B62" s="201"/>
      <c r="C62" s="202"/>
      <c r="D62" s="81" t="s">
        <v>68</v>
      </c>
      <c r="E62" s="65" t="s">
        <v>69</v>
      </c>
      <c r="F62" s="18" t="s">
        <v>29</v>
      </c>
      <c r="G62" s="65" t="s">
        <v>70</v>
      </c>
      <c r="H62" s="65" t="s">
        <v>71</v>
      </c>
      <c r="I62" s="18" t="s">
        <v>29</v>
      </c>
      <c r="J62" s="65" t="s">
        <v>72</v>
      </c>
      <c r="K62" s="65" t="s">
        <v>73</v>
      </c>
      <c r="L62" s="13" t="s">
        <v>29</v>
      </c>
      <c r="M62" s="8" t="s">
        <v>22</v>
      </c>
      <c r="N62" s="7" t="s">
        <v>23</v>
      </c>
      <c r="O62" s="9" t="s">
        <v>24</v>
      </c>
      <c r="P62" s="12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</row>
    <row r="63" spans="1:36" s="26" customFormat="1" ht="15.75" customHeight="1" thickBot="1" x14ac:dyDescent="0.3">
      <c r="A63" s="197" t="s">
        <v>36</v>
      </c>
      <c r="B63" s="198"/>
      <c r="C63" s="199"/>
      <c r="D63" s="82" t="s">
        <v>307</v>
      </c>
      <c r="E63" s="82" t="s">
        <v>308</v>
      </c>
      <c r="F63" s="56" t="s">
        <v>29</v>
      </c>
      <c r="G63" s="82" t="s">
        <v>309</v>
      </c>
      <c r="H63" s="82" t="s">
        <v>310</v>
      </c>
      <c r="I63" s="56" t="s">
        <v>29</v>
      </c>
      <c r="J63" s="82" t="s">
        <v>311</v>
      </c>
      <c r="K63" s="82" t="s">
        <v>312</v>
      </c>
      <c r="L63" s="57" t="s">
        <v>29</v>
      </c>
      <c r="M63" s="83" t="s">
        <v>299</v>
      </c>
      <c r="N63" s="86" t="s">
        <v>300</v>
      </c>
      <c r="O63" s="84" t="s">
        <v>301</v>
      </c>
      <c r="P63" s="12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</row>
    <row r="64" spans="1:36" s="26" customFormat="1" ht="15.75" customHeight="1" x14ac:dyDescent="0.25">
      <c r="A64" s="194" t="s">
        <v>37</v>
      </c>
      <c r="B64" s="195"/>
      <c r="C64" s="196"/>
      <c r="D64" s="210" t="s">
        <v>38</v>
      </c>
      <c r="E64" s="210"/>
      <c r="F64" s="210"/>
      <c r="G64" s="210" t="s">
        <v>39</v>
      </c>
      <c r="H64" s="210"/>
      <c r="I64" s="210"/>
      <c r="J64" s="210" t="s">
        <v>40</v>
      </c>
      <c r="K64" s="210"/>
      <c r="L64" s="211"/>
      <c r="M64" s="61"/>
      <c r="N64" s="61"/>
      <c r="O64" s="61"/>
      <c r="P64" s="12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</row>
    <row r="65" spans="1:36" s="26" customFormat="1" ht="15.75" customHeight="1" x14ac:dyDescent="0.25">
      <c r="A65" s="191" t="s">
        <v>41</v>
      </c>
      <c r="B65" s="192"/>
      <c r="C65" s="193"/>
      <c r="D65" s="275" t="s">
        <v>74</v>
      </c>
      <c r="E65" s="206"/>
      <c r="F65" s="206"/>
      <c r="G65" s="275" t="s">
        <v>75</v>
      </c>
      <c r="H65" s="206"/>
      <c r="I65" s="206"/>
      <c r="J65" s="275" t="s">
        <v>76</v>
      </c>
      <c r="K65" s="206"/>
      <c r="L65" s="207"/>
      <c r="P65" s="12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</row>
    <row r="66" spans="1:36" s="26" customFormat="1" ht="15.75" customHeight="1" thickBot="1" x14ac:dyDescent="0.3">
      <c r="A66" s="188" t="s">
        <v>42</v>
      </c>
      <c r="B66" s="189"/>
      <c r="C66" s="190"/>
      <c r="D66" s="274" t="s">
        <v>302</v>
      </c>
      <c r="E66" s="208"/>
      <c r="F66" s="208"/>
      <c r="G66" s="274" t="s">
        <v>303</v>
      </c>
      <c r="H66" s="208"/>
      <c r="I66" s="208"/>
      <c r="J66" s="274" t="s">
        <v>304</v>
      </c>
      <c r="K66" s="208"/>
      <c r="L66" s="209"/>
      <c r="P66" s="12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</row>
    <row r="67" spans="1:3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</sheetData>
  <sheetProtection sheet="1" objects="1" scenarios="1" selectLockedCells="1" selectUnlockedCells="1"/>
  <mergeCells count="61">
    <mergeCell ref="A1:C1"/>
    <mergeCell ref="D1:J1"/>
    <mergeCell ref="K1:O1"/>
    <mergeCell ref="A2:C2"/>
    <mergeCell ref="D2:J2"/>
    <mergeCell ref="K2:O2"/>
    <mergeCell ref="A3:C3"/>
    <mergeCell ref="D3:J3"/>
    <mergeCell ref="K3:O3"/>
    <mergeCell ref="D6:E6"/>
    <mergeCell ref="F6:G6"/>
    <mergeCell ref="H6:I6"/>
    <mergeCell ref="J6:K6"/>
    <mergeCell ref="E13:G13"/>
    <mergeCell ref="D7:E7"/>
    <mergeCell ref="F7:G7"/>
    <mergeCell ref="H7:I7"/>
    <mergeCell ref="J7:K7"/>
    <mergeCell ref="D8:E8"/>
    <mergeCell ref="F8:G8"/>
    <mergeCell ref="H8:I8"/>
    <mergeCell ref="J8:K8"/>
    <mergeCell ref="D9:E9"/>
    <mergeCell ref="F9:G9"/>
    <mergeCell ref="H9:I9"/>
    <mergeCell ref="J9:K9"/>
    <mergeCell ref="D11:K11"/>
    <mergeCell ref="E14:G14"/>
    <mergeCell ref="E15:G15"/>
    <mergeCell ref="D17:L17"/>
    <mergeCell ref="M17:O17"/>
    <mergeCell ref="A18:A19"/>
    <mergeCell ref="B18:B19"/>
    <mergeCell ref="C18:C19"/>
    <mergeCell ref="D18:F18"/>
    <mergeCell ref="G18:I18"/>
    <mergeCell ref="J18:L18"/>
    <mergeCell ref="A63:C63"/>
    <mergeCell ref="M18:M19"/>
    <mergeCell ref="N18:N19"/>
    <mergeCell ref="O18:O19"/>
    <mergeCell ref="A58:C58"/>
    <mergeCell ref="M58:O58"/>
    <mergeCell ref="A59:C59"/>
    <mergeCell ref="A60:C60"/>
    <mergeCell ref="D60:L60"/>
    <mergeCell ref="A61:C61"/>
    <mergeCell ref="M61:O61"/>
    <mergeCell ref="A62:C62"/>
    <mergeCell ref="A66:C66"/>
    <mergeCell ref="D66:F66"/>
    <mergeCell ref="G66:I66"/>
    <mergeCell ref="J66:L66"/>
    <mergeCell ref="A64:C64"/>
    <mergeCell ref="D64:F64"/>
    <mergeCell ref="G64:I64"/>
    <mergeCell ref="J64:L64"/>
    <mergeCell ref="A65:C65"/>
    <mergeCell ref="D65:F65"/>
    <mergeCell ref="G65:I65"/>
    <mergeCell ref="J65:L65"/>
  </mergeCells>
  <conditionalFormatting sqref="D20:E56 G20:H56 J20:K56">
    <cfRule type="cellIs" dxfId="20" priority="1" operator="notBetween">
      <formula>0</formula>
      <formula>1000</formula>
    </cfRule>
    <cfRule type="cellIs" dxfId="19" priority="6" operator="lessThan">
      <formula>15</formula>
    </cfRule>
  </conditionalFormatting>
  <conditionalFormatting sqref="F20:F56 I20:I56 L20:O56 M60:O60 M63:O63 D65:L66">
    <cfRule type="cellIs" dxfId="18" priority="2" operator="equal">
      <formula>"Non réalisable"</formula>
    </cfRule>
  </conditionalFormatting>
  <conditionalFormatting sqref="F20:F56 I20:I56 L20:O56">
    <cfRule type="cellIs" dxfId="17" priority="7" operator="equal">
      <formula>TRUE</formula>
    </cfRule>
    <cfRule type="cellIs" dxfId="16" priority="8" operator="equal">
      <formula>FALSE</formula>
    </cfRule>
  </conditionalFormatting>
  <conditionalFormatting sqref="M63:O63 D66:L66">
    <cfRule type="cellIs" dxfId="15" priority="9" operator="equal">
      <formula>"CONFORME"</formula>
    </cfRule>
    <cfRule type="cellIs" dxfId="14" priority="10" operator="equal">
      <formula>"NON CONFORME"</formula>
    </cfRule>
  </conditionalFormatting>
  <dataValidations count="4">
    <dataValidation type="list" allowBlank="1" showInputMessage="1" showErrorMessage="1" sqref="B20:B56" xr:uid="{C17729CF-098A-42AC-B24E-068DDB0DFBA0}">
      <formula1>"Plaque/billes magnétiques,Plaque/colonne silice,Tube/colonne silice"</formula1>
    </dataValidation>
    <dataValidation operator="notBetween" allowBlank="1" showInputMessage="1" showErrorMessage="1" sqref="E12:G12 F6:F8 J6:J8 H6:H8" xr:uid="{A1066E66-3A49-4F1D-AA5D-9B7736CFC597}"/>
    <dataValidation type="list" allowBlank="1" showInputMessage="1" showErrorMessage="1" prompt="Cliquez ici et saisissez une des valeurs de la la liste d'éléments" sqref="F9:K9 E13:G14" xr:uid="{D2B4754B-0A24-4437-B739-FCAA363D8CE8}">
      <formula1>"KARINE LE ROUX,MALIKA MERBAH,LUDIVINE LIETAR,MELISSANDRE BARBET"</formula1>
    </dataValidation>
    <dataValidation type="list" allowBlank="1" showInputMessage="1" showErrorMessage="1" prompt="Cliquez ici et saisissez une des valeurs de la la liste d'éléments" sqref="E15:G15" xr:uid="{3CF29446-CEB6-4427-97AA-7835A517700B}">
      <formula1>"KARINE LE ROUX,MALIKA MERBAH,LUDIVINE LIETAR,MELISSANDRE BARBET,-"</formula1>
    </dataValidation>
  </dataValidations>
  <pageMargins left="0" right="0" top="0" bottom="0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BA9F-9401-428E-AC6E-8F194C3719F3}">
  <sheetPr>
    <outlinePr summaryBelow="0" summaryRight="0"/>
  </sheetPr>
  <dimension ref="A1:AJ80"/>
  <sheetViews>
    <sheetView zoomScale="80" zoomScaleNormal="80" workbookViewId="0">
      <selection activeCell="H14" sqref="H14"/>
    </sheetView>
  </sheetViews>
  <sheetFormatPr baseColWidth="10" defaultColWidth="12.54296875" defaultRowHeight="15.75" customHeight="1" x14ac:dyDescent="0.25"/>
  <cols>
    <col min="1" max="3" width="22.7265625" customWidth="1"/>
    <col min="4" max="4" width="18" customWidth="1"/>
    <col min="5" max="5" width="18" bestFit="1" customWidth="1"/>
    <col min="6" max="6" width="15.1796875" customWidth="1"/>
    <col min="7" max="8" width="18" customWidth="1"/>
    <col min="9" max="9" width="15.1796875" customWidth="1"/>
    <col min="10" max="11" width="18" customWidth="1"/>
    <col min="12" max="15" width="15.1796875" customWidth="1"/>
    <col min="16" max="16" width="14.54296875" customWidth="1"/>
    <col min="17" max="20" width="15.1796875" customWidth="1"/>
    <col min="21" max="21" width="14" customWidth="1"/>
    <col min="22" max="22" width="14.1796875" customWidth="1"/>
    <col min="30" max="30" width="11.7265625" customWidth="1"/>
    <col min="31" max="31" width="13.453125" customWidth="1"/>
  </cols>
  <sheetData>
    <row r="1" spans="1:15" ht="42.75" customHeight="1" x14ac:dyDescent="0.25">
      <c r="A1" s="219"/>
      <c r="B1" s="219"/>
      <c r="C1" s="270"/>
      <c r="D1" s="268" t="s">
        <v>0</v>
      </c>
      <c r="E1" s="192"/>
      <c r="F1" s="192"/>
      <c r="G1" s="192"/>
      <c r="H1" s="192"/>
      <c r="I1" s="192"/>
      <c r="J1" s="193"/>
      <c r="K1" s="264" t="s">
        <v>43</v>
      </c>
      <c r="L1" s="201"/>
      <c r="M1" s="201"/>
      <c r="N1" s="245"/>
      <c r="O1" s="246"/>
    </row>
    <row r="2" spans="1:15" ht="15.75" customHeight="1" x14ac:dyDescent="0.25">
      <c r="A2" s="264" t="s">
        <v>1</v>
      </c>
      <c r="B2" s="201"/>
      <c r="C2" s="269"/>
      <c r="D2" s="264" t="s">
        <v>2</v>
      </c>
      <c r="E2" s="201"/>
      <c r="F2" s="201"/>
      <c r="G2" s="201"/>
      <c r="H2" s="201"/>
      <c r="I2" s="201"/>
      <c r="J2" s="269"/>
      <c r="K2" s="265">
        <v>45631</v>
      </c>
      <c r="L2" s="266"/>
      <c r="M2" s="266"/>
      <c r="N2" s="266"/>
      <c r="O2" s="267"/>
    </row>
    <row r="3" spans="1:15" ht="31.5" customHeight="1" x14ac:dyDescent="0.25">
      <c r="A3" s="183" t="s">
        <v>3</v>
      </c>
      <c r="B3" s="184"/>
      <c r="C3" s="185"/>
      <c r="D3" s="183" t="s">
        <v>4</v>
      </c>
      <c r="E3" s="184"/>
      <c r="F3" s="184"/>
      <c r="G3" s="184"/>
      <c r="H3" s="184"/>
      <c r="I3" s="184"/>
      <c r="J3" s="185"/>
      <c r="K3" s="183" t="s">
        <v>5</v>
      </c>
      <c r="L3" s="184"/>
      <c r="M3" s="184"/>
      <c r="N3" s="245"/>
      <c r="O3" s="246"/>
    </row>
    <row r="4" spans="1:15" ht="15.75" customHeight="1" x14ac:dyDescent="0.25">
      <c r="A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 thickBot="1" x14ac:dyDescent="0.3">
      <c r="A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75" customHeight="1" x14ac:dyDescent="0.25">
      <c r="A6" s="2"/>
      <c r="D6" s="250" t="s">
        <v>6</v>
      </c>
      <c r="E6" s="251"/>
      <c r="F6" s="256" t="s">
        <v>7</v>
      </c>
      <c r="G6" s="256"/>
      <c r="H6" s="259" t="s">
        <v>8</v>
      </c>
      <c r="I6" s="259"/>
      <c r="J6" s="259" t="s">
        <v>9</v>
      </c>
      <c r="K6" s="271"/>
      <c r="L6" s="2"/>
      <c r="M6" s="2"/>
      <c r="N6" s="2"/>
      <c r="O6" s="2"/>
    </row>
    <row r="7" spans="1:15" ht="15.75" customHeight="1" x14ac:dyDescent="0.25">
      <c r="A7" s="2"/>
      <c r="D7" s="252" t="s">
        <v>10</v>
      </c>
      <c r="E7" s="253"/>
      <c r="F7" s="281"/>
      <c r="G7" s="281"/>
      <c r="H7" s="282"/>
      <c r="I7" s="282"/>
      <c r="J7" s="282"/>
      <c r="K7" s="283"/>
      <c r="L7" s="2"/>
      <c r="M7" s="2"/>
      <c r="N7" s="2"/>
      <c r="O7" s="2"/>
    </row>
    <row r="8" spans="1:15" ht="15.75" customHeight="1" x14ac:dyDescent="0.25">
      <c r="A8" s="2"/>
      <c r="D8" s="252" t="s">
        <v>11</v>
      </c>
      <c r="E8" s="253"/>
      <c r="F8" s="281"/>
      <c r="G8" s="281"/>
      <c r="H8" s="282"/>
      <c r="I8" s="282"/>
      <c r="J8" s="282"/>
      <c r="K8" s="283"/>
      <c r="L8" s="2"/>
      <c r="M8" s="2"/>
      <c r="N8" s="2"/>
      <c r="O8" s="2"/>
    </row>
    <row r="9" spans="1:15" ht="15.75" customHeight="1" thickBot="1" x14ac:dyDescent="0.3">
      <c r="A9" s="2"/>
      <c r="D9" s="254" t="s">
        <v>12</v>
      </c>
      <c r="E9" s="255"/>
      <c r="F9" s="258"/>
      <c r="G9" s="258"/>
      <c r="H9" s="258"/>
      <c r="I9" s="258"/>
      <c r="J9" s="258"/>
      <c r="K9" s="273"/>
      <c r="L9" s="2"/>
      <c r="M9" s="2"/>
      <c r="N9" s="2"/>
      <c r="O9" s="2"/>
    </row>
    <row r="10" spans="1:15" ht="15.75" customHeight="1" thickBot="1" x14ac:dyDescent="0.3">
      <c r="A10" s="2"/>
      <c r="D10" s="12"/>
      <c r="E10" s="12"/>
      <c r="F10" s="12"/>
      <c r="G10" s="12"/>
      <c r="H10" s="12"/>
      <c r="I10" s="12"/>
      <c r="J10" s="12"/>
      <c r="K10" s="12"/>
      <c r="L10" s="12"/>
      <c r="M10" s="2"/>
      <c r="N10" s="2"/>
      <c r="O10" s="2"/>
    </row>
    <row r="11" spans="1:15" ht="36" customHeight="1" thickBot="1" x14ac:dyDescent="0.3">
      <c r="A11" s="2"/>
      <c r="D11" s="278" t="s">
        <v>13</v>
      </c>
      <c r="E11" s="279"/>
      <c r="F11" s="279"/>
      <c r="G11" s="279"/>
      <c r="H11" s="279"/>
      <c r="I11" s="279"/>
      <c r="J11" s="279"/>
      <c r="K11" s="280"/>
      <c r="L11" s="2"/>
      <c r="M11" s="2"/>
      <c r="N11" s="2"/>
      <c r="O11" s="2"/>
    </row>
    <row r="12" spans="1:15" ht="15.75" customHeight="1" thickBot="1" x14ac:dyDescent="0.3">
      <c r="A12" s="2"/>
      <c r="D12" s="12"/>
      <c r="E12" s="20"/>
      <c r="F12" s="21"/>
      <c r="G12" s="21"/>
      <c r="H12" s="12"/>
      <c r="I12" s="12"/>
      <c r="J12" s="12"/>
      <c r="K12" s="12"/>
      <c r="L12" s="2"/>
      <c r="M12" s="2"/>
      <c r="N12" s="2"/>
      <c r="O12" s="2"/>
    </row>
    <row r="13" spans="1:15" ht="15.75" customHeight="1" x14ac:dyDescent="0.25">
      <c r="A13" s="2"/>
      <c r="D13" s="16" t="s">
        <v>14</v>
      </c>
      <c r="E13" s="247"/>
      <c r="F13" s="248"/>
      <c r="G13" s="249"/>
      <c r="H13" s="12"/>
      <c r="I13" s="12"/>
      <c r="J13" s="12"/>
      <c r="K13" s="12"/>
      <c r="L13" s="2"/>
      <c r="M13" s="2"/>
      <c r="N13" s="2"/>
      <c r="O13" s="2"/>
    </row>
    <row r="14" spans="1:15" ht="15.75" customHeight="1" x14ac:dyDescent="0.25">
      <c r="A14" s="2"/>
      <c r="D14" s="23" t="s">
        <v>15</v>
      </c>
      <c r="E14" s="216"/>
      <c r="F14" s="217"/>
      <c r="G14" s="218"/>
      <c r="H14" s="12"/>
      <c r="I14" s="12"/>
      <c r="J14" s="12"/>
      <c r="K14" s="12"/>
      <c r="L14" s="2"/>
      <c r="M14" s="2"/>
      <c r="N14" s="2"/>
      <c r="O14" s="2"/>
    </row>
    <row r="15" spans="1:15" ht="15.75" customHeight="1" thickBot="1" x14ac:dyDescent="0.3">
      <c r="A15" s="2"/>
      <c r="D15" s="19" t="s">
        <v>16</v>
      </c>
      <c r="E15" s="224"/>
      <c r="F15" s="225"/>
      <c r="G15" s="226"/>
      <c r="H15" s="12"/>
      <c r="I15" s="12"/>
      <c r="J15" s="12"/>
      <c r="K15" s="12"/>
      <c r="L15" s="2"/>
      <c r="M15" s="2"/>
      <c r="N15" s="2"/>
      <c r="O15" s="2"/>
    </row>
    <row r="16" spans="1:15" ht="15.75" customHeight="1" thickBot="1" x14ac:dyDescent="0.3">
      <c r="A16" s="2"/>
      <c r="B16" s="2"/>
      <c r="C16" s="2"/>
      <c r="D16" s="2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</row>
    <row r="17" spans="1:15" s="26" customFormat="1" ht="34.5" customHeight="1" thickBot="1" x14ac:dyDescent="0.3">
      <c r="A17" s="10"/>
      <c r="B17" s="25"/>
      <c r="C17" s="25"/>
      <c r="D17" s="212" t="s">
        <v>17</v>
      </c>
      <c r="E17" s="213"/>
      <c r="F17" s="213"/>
      <c r="G17" s="214"/>
      <c r="H17" s="214"/>
      <c r="I17" s="214"/>
      <c r="J17" s="213"/>
      <c r="K17" s="213"/>
      <c r="L17" s="215"/>
      <c r="M17" s="213" t="s">
        <v>18</v>
      </c>
      <c r="N17" s="213"/>
      <c r="O17" s="215"/>
    </row>
    <row r="18" spans="1:15" s="26" customFormat="1" ht="34.5" customHeight="1" x14ac:dyDescent="0.25">
      <c r="A18" s="241" t="s">
        <v>44</v>
      </c>
      <c r="B18" s="243" t="s">
        <v>45</v>
      </c>
      <c r="C18" s="186" t="s">
        <v>46</v>
      </c>
      <c r="D18" s="219" t="s">
        <v>19</v>
      </c>
      <c r="E18" s="220"/>
      <c r="F18" s="220"/>
      <c r="G18" s="221" t="s">
        <v>20</v>
      </c>
      <c r="H18" s="222"/>
      <c r="I18" s="223"/>
      <c r="J18" s="219" t="s">
        <v>21</v>
      </c>
      <c r="K18" s="220"/>
      <c r="L18" s="240"/>
      <c r="M18" s="238" t="s">
        <v>22</v>
      </c>
      <c r="N18" s="227" t="s">
        <v>23</v>
      </c>
      <c r="O18" s="229" t="s">
        <v>24</v>
      </c>
    </row>
    <row r="19" spans="1:15" s="26" customFormat="1" ht="34.5" customHeight="1" thickBot="1" x14ac:dyDescent="0.3">
      <c r="A19" s="242"/>
      <c r="B19" s="244"/>
      <c r="C19" s="187"/>
      <c r="D19" s="11" t="s">
        <v>25</v>
      </c>
      <c r="E19" s="3" t="s">
        <v>26</v>
      </c>
      <c r="F19" s="4" t="s">
        <v>27</v>
      </c>
      <c r="G19" s="92" t="s">
        <v>25</v>
      </c>
      <c r="H19" s="4" t="s">
        <v>26</v>
      </c>
      <c r="I19" s="93" t="s">
        <v>27</v>
      </c>
      <c r="J19" s="87" t="s">
        <v>25</v>
      </c>
      <c r="K19" s="5" t="s">
        <v>26</v>
      </c>
      <c r="L19" s="6" t="s">
        <v>27</v>
      </c>
      <c r="M19" s="239"/>
      <c r="N19" s="228"/>
      <c r="O19" s="187"/>
    </row>
    <row r="20" spans="1:15" s="26" customFormat="1" ht="15.75" customHeight="1" x14ac:dyDescent="0.25">
      <c r="A20" s="23" t="s">
        <v>7</v>
      </c>
      <c r="B20" s="134"/>
      <c r="C20" s="134"/>
      <c r="D20" s="94">
        <v>14.9</v>
      </c>
      <c r="E20" s="29">
        <v>15</v>
      </c>
      <c r="F20" s="22" t="b">
        <f t="shared" ref="F20:F56" si="0">IF(OR(ISBLANK(D20),ISBLANK(E20),ISTEXT(D20),ISTEXT(E20)),"Non réalisable",OR(AND(D20&lt;15,E20&lt;15),AND(D20&gt;=15,E20&gt;=15)))</f>
        <v>0</v>
      </c>
      <c r="G20" s="131">
        <v>15</v>
      </c>
      <c r="H20" s="127">
        <v>15</v>
      </c>
      <c r="I20" s="128" t="b">
        <f t="shared" ref="I20:I53" si="1">IF(OR(ISBLANK(G20),ISBLANK(H20),ISTEXT(G20),ISTEXT(H20)),"Non réalisable",OR(AND(G20&lt;15,H20&lt;15),AND(G20&gt;=15,H20&gt;=15)))</f>
        <v>1</v>
      </c>
      <c r="J20" s="96">
        <v>15</v>
      </c>
      <c r="K20" s="34">
        <v>15</v>
      </c>
      <c r="L20" s="15" t="b">
        <f t="shared" ref="L20:L56" si="2">IF(OR(ISBLANK(J20),ISBLANK(K20),ISTEXT(J20),ISTEXT(K20)),"Non réalisable",OR(AND(J20&lt;15,K20&lt;15),AND(J20&gt;=15,K20&gt;=15)))</f>
        <v>1</v>
      </c>
      <c r="M20" s="14" t="b">
        <f>IF(OR(F20="Non réalisable",I20="Non réalisable"),"Non réalisable",OR(AND(D20&lt;15,E20&lt;15,G20&lt;15,H20&lt;15),AND(D20&gt;=15,E20&gt;=15,G20&gt;=15,H20&gt;=15)))</f>
        <v>0</v>
      </c>
      <c r="N20" s="105" t="b">
        <f>IF(OR(F20="Non réalisable",L20="Non réalisable"),"Non réalisable",OR(AND(D20&lt;15,E20&lt;15,J20&lt;15,K20&lt;15),AND(D20&gt;=15,E20&gt;=15,J20&gt;=15,K20&gt;=15)))</f>
        <v>0</v>
      </c>
      <c r="O20" s="31" t="b">
        <f>IF(OR(I20="Non réalisable",L20="Non réalisable"),"Non réalisable",OR(AND(G20&lt;15,H20&lt;15,J20&lt;15,K20&lt;15),AND(G20&gt;=15,H20&gt;=15,J20&gt;=15,K20&gt;=15)))</f>
        <v>1</v>
      </c>
    </row>
    <row r="21" spans="1:15" s="26" customFormat="1" ht="15.75" customHeight="1" x14ac:dyDescent="0.25">
      <c r="A21" s="17" t="s">
        <v>7</v>
      </c>
      <c r="B21" s="134"/>
      <c r="C21" s="34"/>
      <c r="D21" s="96">
        <v>14.9</v>
      </c>
      <c r="E21" s="34">
        <v>15</v>
      </c>
      <c r="F21" s="13" t="b">
        <f t="shared" si="0"/>
        <v>0</v>
      </c>
      <c r="G21" s="96">
        <v>15</v>
      </c>
      <c r="H21" s="34">
        <v>15</v>
      </c>
      <c r="I21" s="97" t="b">
        <f t="shared" si="1"/>
        <v>1</v>
      </c>
      <c r="J21" s="96">
        <v>15</v>
      </c>
      <c r="K21" s="34">
        <v>15</v>
      </c>
      <c r="L21" s="13" t="b">
        <f t="shared" si="2"/>
        <v>1</v>
      </c>
      <c r="M21" s="35" t="b">
        <f t="shared" ref="M21:M54" si="3">IF(OR(F21="Non réalisable",I21="Non réalisable"),"Non réalisable",OR(AND(D21&lt;15,E21&lt;15,G21&lt;15,H21&lt;15),AND(D21&gt;=15,E21&gt;=15,G21&gt;=15,H21&gt;=15)))</f>
        <v>0</v>
      </c>
      <c r="N21" s="106" t="b">
        <f t="shared" ref="N21:N56" si="4">IF(OR(F21="Non réalisable",L21="Non réalisable"),"Non réalisable",OR(AND(D21&lt;15,E21&lt;15,J21&lt;15,K21&lt;15),AND(D21&gt;=15,E21&gt;=15,J21&gt;=15,K21&gt;=15)))</f>
        <v>0</v>
      </c>
      <c r="O21" s="36" t="b">
        <f t="shared" ref="O21:O54" si="5">IF(OR(I21="Non réalisable",L21="Non réalisable"),"Non réalisable",OR(AND(G21&lt;15,H21&lt;15,J21&lt;15,K21&lt;15),AND(G21&gt;=15,H21&gt;=15,J21&gt;=15,K21&gt;=15)))</f>
        <v>1</v>
      </c>
    </row>
    <row r="22" spans="1:15" s="26" customFormat="1" ht="15.75" customHeight="1" x14ac:dyDescent="0.25">
      <c r="A22" s="17" t="s">
        <v>7</v>
      </c>
      <c r="B22" s="134"/>
      <c r="C22" s="34"/>
      <c r="D22" s="96">
        <v>14.9</v>
      </c>
      <c r="E22" s="34">
        <v>15</v>
      </c>
      <c r="F22" s="13" t="b">
        <f t="shared" si="0"/>
        <v>0</v>
      </c>
      <c r="G22" s="96">
        <v>15</v>
      </c>
      <c r="H22" s="34">
        <v>15</v>
      </c>
      <c r="I22" s="97" t="b">
        <f t="shared" si="1"/>
        <v>1</v>
      </c>
      <c r="J22" s="96">
        <v>15</v>
      </c>
      <c r="K22" s="34">
        <v>15</v>
      </c>
      <c r="L22" s="13" t="b">
        <f t="shared" si="2"/>
        <v>1</v>
      </c>
      <c r="M22" s="35" t="b">
        <f t="shared" si="3"/>
        <v>0</v>
      </c>
      <c r="N22" s="106" t="b">
        <f t="shared" si="4"/>
        <v>0</v>
      </c>
      <c r="O22" s="36" t="b">
        <f t="shared" si="5"/>
        <v>1</v>
      </c>
    </row>
    <row r="23" spans="1:15" s="26" customFormat="1" ht="15.75" customHeight="1" x14ac:dyDescent="0.25">
      <c r="A23" s="17" t="s">
        <v>7</v>
      </c>
      <c r="B23" s="134"/>
      <c r="C23" s="34"/>
      <c r="D23" s="96">
        <v>14.9</v>
      </c>
      <c r="E23" s="34">
        <v>15</v>
      </c>
      <c r="F23" s="13" t="b">
        <f t="shared" si="0"/>
        <v>0</v>
      </c>
      <c r="G23" s="96">
        <v>15</v>
      </c>
      <c r="H23" s="34">
        <v>15</v>
      </c>
      <c r="I23" s="97" t="b">
        <f t="shared" si="1"/>
        <v>1</v>
      </c>
      <c r="J23" s="96">
        <v>15</v>
      </c>
      <c r="K23" s="34">
        <v>15</v>
      </c>
      <c r="L23" s="13" t="b">
        <f t="shared" si="2"/>
        <v>1</v>
      </c>
      <c r="M23" s="35" t="b">
        <f t="shared" si="3"/>
        <v>0</v>
      </c>
      <c r="N23" s="106" t="b">
        <f t="shared" si="4"/>
        <v>0</v>
      </c>
      <c r="O23" s="36" t="b">
        <f t="shared" si="5"/>
        <v>1</v>
      </c>
    </row>
    <row r="24" spans="1:15" s="26" customFormat="1" ht="15.75" customHeight="1" thickBot="1" x14ac:dyDescent="0.3">
      <c r="A24" s="164" t="s">
        <v>7</v>
      </c>
      <c r="B24" s="178"/>
      <c r="C24" s="125"/>
      <c r="D24" s="98">
        <v>14.9</v>
      </c>
      <c r="E24" s="39">
        <v>15</v>
      </c>
      <c r="F24" s="24" t="b">
        <f t="shared" si="0"/>
        <v>0</v>
      </c>
      <c r="G24" s="102">
        <v>15</v>
      </c>
      <c r="H24" s="103">
        <v>15</v>
      </c>
      <c r="I24" s="104" t="b">
        <f t="shared" si="1"/>
        <v>1</v>
      </c>
      <c r="J24" s="98">
        <v>15</v>
      </c>
      <c r="K24" s="39">
        <v>15</v>
      </c>
      <c r="L24" s="24" t="b">
        <f t="shared" si="2"/>
        <v>1</v>
      </c>
      <c r="M24" s="40" t="b">
        <f t="shared" si="3"/>
        <v>0</v>
      </c>
      <c r="N24" s="107" t="b">
        <f t="shared" si="4"/>
        <v>0</v>
      </c>
      <c r="O24" s="41" t="b">
        <f t="shared" si="5"/>
        <v>1</v>
      </c>
    </row>
    <row r="25" spans="1:15" s="26" customFormat="1" ht="15.75" customHeight="1" x14ac:dyDescent="0.25">
      <c r="A25" s="167" t="s">
        <v>8</v>
      </c>
      <c r="B25" s="127"/>
      <c r="C25" s="179"/>
      <c r="D25" s="94">
        <v>14.9</v>
      </c>
      <c r="E25" s="42">
        <v>15</v>
      </c>
      <c r="F25" s="22" t="b">
        <f t="shared" si="0"/>
        <v>0</v>
      </c>
      <c r="G25" s="133">
        <v>15</v>
      </c>
      <c r="H25" s="134">
        <v>15</v>
      </c>
      <c r="I25" s="100" t="b">
        <f t="shared" si="1"/>
        <v>1</v>
      </c>
      <c r="J25" s="94">
        <v>15</v>
      </c>
      <c r="K25" s="42">
        <v>15</v>
      </c>
      <c r="L25" s="15" t="b">
        <f t="shared" si="2"/>
        <v>1</v>
      </c>
      <c r="M25" s="14" t="b">
        <f t="shared" si="3"/>
        <v>0</v>
      </c>
      <c r="N25" s="105" t="b">
        <f t="shared" si="4"/>
        <v>0</v>
      </c>
      <c r="O25" s="31" t="b">
        <f t="shared" si="5"/>
        <v>1</v>
      </c>
    </row>
    <row r="26" spans="1:15" s="26" customFormat="1" ht="15.75" customHeight="1" x14ac:dyDescent="0.25">
      <c r="A26" s="170" t="s">
        <v>8</v>
      </c>
      <c r="B26" s="134"/>
      <c r="C26" s="180"/>
      <c r="D26" s="96">
        <v>14.9</v>
      </c>
      <c r="E26" s="34">
        <v>15</v>
      </c>
      <c r="F26" s="13" t="b">
        <f t="shared" si="0"/>
        <v>0</v>
      </c>
      <c r="G26" s="96">
        <v>15</v>
      </c>
      <c r="H26" s="34">
        <v>15</v>
      </c>
      <c r="I26" s="97" t="b">
        <f t="shared" si="1"/>
        <v>1</v>
      </c>
      <c r="J26" s="96">
        <v>15</v>
      </c>
      <c r="K26" s="34">
        <v>15</v>
      </c>
      <c r="L26" s="13" t="b">
        <f t="shared" si="2"/>
        <v>1</v>
      </c>
      <c r="M26" s="35" t="b">
        <f t="shared" si="3"/>
        <v>0</v>
      </c>
      <c r="N26" s="106" t="b">
        <f t="shared" si="4"/>
        <v>0</v>
      </c>
      <c r="O26" s="36" t="b">
        <f t="shared" si="5"/>
        <v>1</v>
      </c>
    </row>
    <row r="27" spans="1:15" s="26" customFormat="1" ht="15.75" customHeight="1" x14ac:dyDescent="0.25">
      <c r="A27" s="170" t="s">
        <v>8</v>
      </c>
      <c r="B27" s="134"/>
      <c r="C27" s="180"/>
      <c r="D27" s="96">
        <v>14.9</v>
      </c>
      <c r="E27" s="34">
        <v>15</v>
      </c>
      <c r="F27" s="13" t="b">
        <f t="shared" si="0"/>
        <v>0</v>
      </c>
      <c r="G27" s="96">
        <v>15</v>
      </c>
      <c r="H27" s="34">
        <v>15</v>
      </c>
      <c r="I27" s="97" t="b">
        <f t="shared" si="1"/>
        <v>1</v>
      </c>
      <c r="J27" s="96">
        <v>15</v>
      </c>
      <c r="K27" s="34">
        <v>15</v>
      </c>
      <c r="L27" s="13" t="b">
        <f t="shared" si="2"/>
        <v>1</v>
      </c>
      <c r="M27" s="35" t="b">
        <f t="shared" si="3"/>
        <v>0</v>
      </c>
      <c r="N27" s="106" t="b">
        <f t="shared" si="4"/>
        <v>0</v>
      </c>
      <c r="O27" s="36" t="b">
        <f t="shared" si="5"/>
        <v>1</v>
      </c>
    </row>
    <row r="28" spans="1:15" s="26" customFormat="1" ht="15.75" customHeight="1" x14ac:dyDescent="0.25">
      <c r="A28" s="170" t="s">
        <v>8</v>
      </c>
      <c r="B28" s="134"/>
      <c r="C28" s="180"/>
      <c r="D28" s="96">
        <v>14.9</v>
      </c>
      <c r="E28" s="34">
        <v>15</v>
      </c>
      <c r="F28" s="13" t="b">
        <f t="shared" si="0"/>
        <v>0</v>
      </c>
      <c r="G28" s="96">
        <v>15</v>
      </c>
      <c r="H28" s="34">
        <v>15</v>
      </c>
      <c r="I28" s="97" t="b">
        <f t="shared" si="1"/>
        <v>1</v>
      </c>
      <c r="J28" s="96">
        <v>15</v>
      </c>
      <c r="K28" s="34">
        <v>15</v>
      </c>
      <c r="L28" s="13" t="b">
        <f t="shared" si="2"/>
        <v>1</v>
      </c>
      <c r="M28" s="35" t="b">
        <f t="shared" si="3"/>
        <v>0</v>
      </c>
      <c r="N28" s="106" t="b">
        <f t="shared" si="4"/>
        <v>0</v>
      </c>
      <c r="O28" s="36" t="b">
        <f t="shared" si="5"/>
        <v>1</v>
      </c>
    </row>
    <row r="29" spans="1:15" s="26" customFormat="1" ht="15.75" customHeight="1" x14ac:dyDescent="0.25">
      <c r="A29" s="170" t="s">
        <v>8</v>
      </c>
      <c r="B29" s="134"/>
      <c r="C29" s="180"/>
      <c r="D29" s="96">
        <v>14.9</v>
      </c>
      <c r="E29" s="34">
        <v>15</v>
      </c>
      <c r="F29" s="13" t="b">
        <f t="shared" si="0"/>
        <v>0</v>
      </c>
      <c r="G29" s="96">
        <v>15</v>
      </c>
      <c r="H29" s="34">
        <v>15</v>
      </c>
      <c r="I29" s="97" t="b">
        <f t="shared" si="1"/>
        <v>1</v>
      </c>
      <c r="J29" s="96">
        <v>15</v>
      </c>
      <c r="K29" s="34">
        <v>15</v>
      </c>
      <c r="L29" s="13" t="b">
        <f t="shared" si="2"/>
        <v>1</v>
      </c>
      <c r="M29" s="35" t="b">
        <f t="shared" si="3"/>
        <v>0</v>
      </c>
      <c r="N29" s="106" t="b">
        <f t="shared" si="4"/>
        <v>0</v>
      </c>
      <c r="O29" s="36" t="b">
        <f t="shared" si="5"/>
        <v>1</v>
      </c>
    </row>
    <row r="30" spans="1:15" s="26" customFormat="1" ht="15.75" customHeight="1" x14ac:dyDescent="0.25">
      <c r="A30" s="170" t="s">
        <v>8</v>
      </c>
      <c r="B30" s="134"/>
      <c r="C30" s="180"/>
      <c r="D30" s="96">
        <v>14.9</v>
      </c>
      <c r="E30" s="34">
        <v>15</v>
      </c>
      <c r="F30" s="13" t="b">
        <f t="shared" si="0"/>
        <v>0</v>
      </c>
      <c r="G30" s="96">
        <v>15</v>
      </c>
      <c r="H30" s="34">
        <v>15</v>
      </c>
      <c r="I30" s="97" t="b">
        <f t="shared" si="1"/>
        <v>1</v>
      </c>
      <c r="J30" s="96">
        <v>15</v>
      </c>
      <c r="K30" s="34">
        <v>15</v>
      </c>
      <c r="L30" s="13" t="b">
        <f t="shared" si="2"/>
        <v>1</v>
      </c>
      <c r="M30" s="35" t="b">
        <f t="shared" si="3"/>
        <v>0</v>
      </c>
      <c r="N30" s="106" t="b">
        <f t="shared" si="4"/>
        <v>0</v>
      </c>
      <c r="O30" s="36" t="b">
        <f t="shared" si="5"/>
        <v>1</v>
      </c>
    </row>
    <row r="31" spans="1:15" s="26" customFormat="1" ht="15.75" customHeight="1" x14ac:dyDescent="0.25">
      <c r="A31" s="170" t="s">
        <v>8</v>
      </c>
      <c r="B31" s="134"/>
      <c r="C31" s="180"/>
      <c r="D31" s="96">
        <v>14.9</v>
      </c>
      <c r="E31" s="34">
        <v>15</v>
      </c>
      <c r="F31" s="13" t="b">
        <f t="shared" si="0"/>
        <v>0</v>
      </c>
      <c r="G31" s="96">
        <v>15</v>
      </c>
      <c r="H31" s="34">
        <v>15</v>
      </c>
      <c r="I31" s="97" t="b">
        <f t="shared" si="1"/>
        <v>1</v>
      </c>
      <c r="J31" s="96">
        <v>15</v>
      </c>
      <c r="K31" s="34">
        <v>15</v>
      </c>
      <c r="L31" s="13" t="b">
        <f t="shared" si="2"/>
        <v>1</v>
      </c>
      <c r="M31" s="35" t="b">
        <f t="shared" si="3"/>
        <v>0</v>
      </c>
      <c r="N31" s="106" t="b">
        <f t="shared" si="4"/>
        <v>0</v>
      </c>
      <c r="O31" s="36" t="b">
        <f t="shared" si="5"/>
        <v>1</v>
      </c>
    </row>
    <row r="32" spans="1:15" s="26" customFormat="1" ht="15.75" customHeight="1" x14ac:dyDescent="0.25">
      <c r="A32" s="170" t="s">
        <v>8</v>
      </c>
      <c r="B32" s="134"/>
      <c r="C32" s="180"/>
      <c r="D32" s="96">
        <v>14.9</v>
      </c>
      <c r="E32" s="34">
        <v>15</v>
      </c>
      <c r="F32" s="13" t="b">
        <f t="shared" si="0"/>
        <v>0</v>
      </c>
      <c r="G32" s="96">
        <v>15</v>
      </c>
      <c r="H32" s="34">
        <v>15</v>
      </c>
      <c r="I32" s="97" t="b">
        <f t="shared" si="1"/>
        <v>1</v>
      </c>
      <c r="J32" s="96">
        <v>15</v>
      </c>
      <c r="K32" s="34">
        <v>15</v>
      </c>
      <c r="L32" s="13" t="b">
        <f t="shared" si="2"/>
        <v>1</v>
      </c>
      <c r="M32" s="35" t="b">
        <f t="shared" si="3"/>
        <v>0</v>
      </c>
      <c r="N32" s="106" t="b">
        <f t="shared" si="4"/>
        <v>0</v>
      </c>
      <c r="O32" s="36" t="b">
        <f t="shared" si="5"/>
        <v>1</v>
      </c>
    </row>
    <row r="33" spans="1:15" s="26" customFormat="1" ht="15.75" customHeight="1" x14ac:dyDescent="0.25">
      <c r="A33" s="170" t="s">
        <v>8</v>
      </c>
      <c r="B33" s="134"/>
      <c r="C33" s="180"/>
      <c r="D33" s="96">
        <v>14.9</v>
      </c>
      <c r="E33" s="34">
        <v>15</v>
      </c>
      <c r="F33" s="13" t="b">
        <f t="shared" si="0"/>
        <v>0</v>
      </c>
      <c r="G33" s="96">
        <v>15</v>
      </c>
      <c r="H33" s="34">
        <v>15</v>
      </c>
      <c r="I33" s="97" t="b">
        <f t="shared" si="1"/>
        <v>1</v>
      </c>
      <c r="J33" s="96">
        <v>15</v>
      </c>
      <c r="K33" s="34">
        <v>15</v>
      </c>
      <c r="L33" s="13" t="b">
        <f t="shared" si="2"/>
        <v>1</v>
      </c>
      <c r="M33" s="35" t="b">
        <f t="shared" si="3"/>
        <v>0</v>
      </c>
      <c r="N33" s="106" t="b">
        <f t="shared" si="4"/>
        <v>0</v>
      </c>
      <c r="O33" s="36" t="b">
        <f t="shared" si="5"/>
        <v>1</v>
      </c>
    </row>
    <row r="34" spans="1:15" s="26" customFormat="1" ht="15.75" customHeight="1" x14ac:dyDescent="0.25">
      <c r="A34" s="170" t="s">
        <v>8</v>
      </c>
      <c r="B34" s="134"/>
      <c r="C34" s="180"/>
      <c r="D34" s="96">
        <v>14.9</v>
      </c>
      <c r="E34" s="34">
        <v>15</v>
      </c>
      <c r="F34" s="13" t="b">
        <f t="shared" si="0"/>
        <v>0</v>
      </c>
      <c r="G34" s="96">
        <v>15</v>
      </c>
      <c r="H34" s="34">
        <v>15</v>
      </c>
      <c r="I34" s="97" t="b">
        <f t="shared" si="1"/>
        <v>1</v>
      </c>
      <c r="J34" s="96">
        <v>15</v>
      </c>
      <c r="K34" s="34">
        <v>15</v>
      </c>
      <c r="L34" s="13" t="b">
        <f t="shared" si="2"/>
        <v>1</v>
      </c>
      <c r="M34" s="35" t="b">
        <f t="shared" si="3"/>
        <v>0</v>
      </c>
      <c r="N34" s="106" t="b">
        <f t="shared" si="4"/>
        <v>0</v>
      </c>
      <c r="O34" s="36" t="b">
        <f t="shared" si="5"/>
        <v>1</v>
      </c>
    </row>
    <row r="35" spans="1:15" s="26" customFormat="1" ht="15.75" customHeight="1" x14ac:dyDescent="0.25">
      <c r="A35" s="170" t="s">
        <v>8</v>
      </c>
      <c r="B35" s="134"/>
      <c r="C35" s="180"/>
      <c r="D35" s="96">
        <v>14.9</v>
      </c>
      <c r="E35" s="34">
        <v>15</v>
      </c>
      <c r="F35" s="13" t="b">
        <f t="shared" si="0"/>
        <v>0</v>
      </c>
      <c r="G35" s="96">
        <v>15</v>
      </c>
      <c r="H35" s="34">
        <v>15</v>
      </c>
      <c r="I35" s="97" t="b">
        <f t="shared" si="1"/>
        <v>1</v>
      </c>
      <c r="J35" s="96">
        <v>15</v>
      </c>
      <c r="K35" s="34">
        <v>15</v>
      </c>
      <c r="L35" s="13" t="b">
        <f t="shared" si="2"/>
        <v>1</v>
      </c>
      <c r="M35" s="35" t="b">
        <f t="shared" si="3"/>
        <v>0</v>
      </c>
      <c r="N35" s="106" t="b">
        <f t="shared" si="4"/>
        <v>0</v>
      </c>
      <c r="O35" s="36" t="b">
        <f t="shared" si="5"/>
        <v>1</v>
      </c>
    </row>
    <row r="36" spans="1:15" s="26" customFormat="1" ht="15.75" customHeight="1" x14ac:dyDescent="0.25">
      <c r="A36" s="170" t="s">
        <v>8</v>
      </c>
      <c r="B36" s="134"/>
      <c r="C36" s="180"/>
      <c r="D36" s="96">
        <v>14.9</v>
      </c>
      <c r="E36" s="34">
        <v>15</v>
      </c>
      <c r="F36" s="13" t="b">
        <f t="shared" si="0"/>
        <v>0</v>
      </c>
      <c r="G36" s="96">
        <v>15</v>
      </c>
      <c r="H36" s="34">
        <v>15</v>
      </c>
      <c r="I36" s="97" t="b">
        <f t="shared" si="1"/>
        <v>1</v>
      </c>
      <c r="J36" s="96">
        <v>15</v>
      </c>
      <c r="K36" s="34">
        <v>15</v>
      </c>
      <c r="L36" s="13" t="b">
        <f t="shared" si="2"/>
        <v>1</v>
      </c>
      <c r="M36" s="35" t="b">
        <f t="shared" si="3"/>
        <v>0</v>
      </c>
      <c r="N36" s="106" t="b">
        <f t="shared" si="4"/>
        <v>0</v>
      </c>
      <c r="O36" s="36" t="b">
        <f t="shared" si="5"/>
        <v>1</v>
      </c>
    </row>
    <row r="37" spans="1:15" s="26" customFormat="1" ht="15.75" customHeight="1" x14ac:dyDescent="0.25">
      <c r="A37" s="170" t="s">
        <v>8</v>
      </c>
      <c r="B37" s="134"/>
      <c r="C37" s="180"/>
      <c r="D37" s="96">
        <v>14.9</v>
      </c>
      <c r="E37" s="34">
        <v>15</v>
      </c>
      <c r="F37" s="13" t="b">
        <f t="shared" si="0"/>
        <v>0</v>
      </c>
      <c r="G37" s="96">
        <v>15</v>
      </c>
      <c r="H37" s="34">
        <v>15</v>
      </c>
      <c r="I37" s="97" t="b">
        <f t="shared" si="1"/>
        <v>1</v>
      </c>
      <c r="J37" s="96">
        <v>15</v>
      </c>
      <c r="K37" s="34">
        <v>15</v>
      </c>
      <c r="L37" s="13" t="b">
        <f t="shared" si="2"/>
        <v>1</v>
      </c>
      <c r="M37" s="35" t="b">
        <f t="shared" si="3"/>
        <v>0</v>
      </c>
      <c r="N37" s="106" t="b">
        <f t="shared" si="4"/>
        <v>0</v>
      </c>
      <c r="O37" s="36" t="b">
        <f t="shared" si="5"/>
        <v>1</v>
      </c>
    </row>
    <row r="38" spans="1:15" s="26" customFormat="1" ht="15.75" customHeight="1" x14ac:dyDescent="0.25">
      <c r="A38" s="170" t="s">
        <v>8</v>
      </c>
      <c r="B38" s="134"/>
      <c r="C38" s="180"/>
      <c r="D38" s="96">
        <v>14.9</v>
      </c>
      <c r="E38" s="34">
        <v>15</v>
      </c>
      <c r="F38" s="13" t="b">
        <f t="shared" si="0"/>
        <v>0</v>
      </c>
      <c r="G38" s="96">
        <v>15</v>
      </c>
      <c r="H38" s="34">
        <v>15</v>
      </c>
      <c r="I38" s="97" t="b">
        <f t="shared" si="1"/>
        <v>1</v>
      </c>
      <c r="J38" s="96">
        <v>15</v>
      </c>
      <c r="K38" s="34">
        <v>15</v>
      </c>
      <c r="L38" s="13" t="b">
        <f t="shared" si="2"/>
        <v>1</v>
      </c>
      <c r="M38" s="35" t="b">
        <f t="shared" si="3"/>
        <v>0</v>
      </c>
      <c r="N38" s="106" t="b">
        <f t="shared" si="4"/>
        <v>0</v>
      </c>
      <c r="O38" s="36" t="b">
        <f t="shared" si="5"/>
        <v>1</v>
      </c>
    </row>
    <row r="39" spans="1:15" s="26" customFormat="1" ht="15.75" customHeight="1" x14ac:dyDescent="0.25">
      <c r="A39" s="170" t="s">
        <v>8</v>
      </c>
      <c r="B39" s="134"/>
      <c r="C39" s="180"/>
      <c r="D39" s="96">
        <v>14.9</v>
      </c>
      <c r="E39" s="34">
        <v>15</v>
      </c>
      <c r="F39" s="13" t="b">
        <f t="shared" si="0"/>
        <v>0</v>
      </c>
      <c r="G39" s="96">
        <v>15</v>
      </c>
      <c r="H39" s="34">
        <v>15</v>
      </c>
      <c r="I39" s="97" t="b">
        <f t="shared" si="1"/>
        <v>1</v>
      </c>
      <c r="J39" s="96">
        <v>15</v>
      </c>
      <c r="K39" s="34">
        <v>15</v>
      </c>
      <c r="L39" s="13" t="b">
        <f t="shared" si="2"/>
        <v>1</v>
      </c>
      <c r="M39" s="35" t="b">
        <f t="shared" si="3"/>
        <v>0</v>
      </c>
      <c r="N39" s="106" t="b">
        <f t="shared" si="4"/>
        <v>0</v>
      </c>
      <c r="O39" s="36" t="b">
        <f t="shared" si="5"/>
        <v>1</v>
      </c>
    </row>
    <row r="40" spans="1:15" s="26" customFormat="1" ht="15.75" customHeight="1" thickBot="1" x14ac:dyDescent="0.3">
      <c r="A40" s="172" t="s">
        <v>8</v>
      </c>
      <c r="B40" s="181"/>
      <c r="C40" s="182"/>
      <c r="D40" s="98">
        <v>14.9</v>
      </c>
      <c r="E40" s="39">
        <v>15</v>
      </c>
      <c r="F40" s="24" t="b">
        <f t="shared" si="0"/>
        <v>0</v>
      </c>
      <c r="G40" s="124">
        <v>15</v>
      </c>
      <c r="H40" s="125">
        <v>15</v>
      </c>
      <c r="I40" s="101" t="b">
        <f t="shared" si="1"/>
        <v>1</v>
      </c>
      <c r="J40" s="124">
        <v>15</v>
      </c>
      <c r="K40" s="125">
        <v>15</v>
      </c>
      <c r="L40" s="43" t="b">
        <f t="shared" si="2"/>
        <v>1</v>
      </c>
      <c r="M40" s="44" t="b">
        <f t="shared" si="3"/>
        <v>0</v>
      </c>
      <c r="N40" s="108" t="b">
        <f t="shared" si="4"/>
        <v>0</v>
      </c>
      <c r="O40" s="45" t="b">
        <f t="shared" si="5"/>
        <v>1</v>
      </c>
    </row>
    <row r="41" spans="1:15" s="26" customFormat="1" ht="15.75" customHeight="1" x14ac:dyDescent="0.25">
      <c r="A41" s="167" t="s">
        <v>9</v>
      </c>
      <c r="B41" s="127"/>
      <c r="C41" s="179"/>
      <c r="D41" s="94">
        <v>14.9</v>
      </c>
      <c r="E41" s="42">
        <v>15</v>
      </c>
      <c r="F41" s="22" t="b">
        <f t="shared" si="0"/>
        <v>0</v>
      </c>
      <c r="G41" s="126">
        <v>15</v>
      </c>
      <c r="H41" s="127">
        <v>15</v>
      </c>
      <c r="I41" s="128" t="b">
        <f t="shared" si="1"/>
        <v>1</v>
      </c>
      <c r="J41" s="126">
        <v>15</v>
      </c>
      <c r="K41" s="127">
        <v>15</v>
      </c>
      <c r="L41" s="128" t="b">
        <f t="shared" si="2"/>
        <v>1</v>
      </c>
      <c r="M41" s="123" t="b">
        <f t="shared" si="3"/>
        <v>0</v>
      </c>
      <c r="N41" s="109" t="b">
        <f t="shared" si="4"/>
        <v>0</v>
      </c>
      <c r="O41" s="47" t="b">
        <f t="shared" si="5"/>
        <v>1</v>
      </c>
    </row>
    <row r="42" spans="1:15" s="26" customFormat="1" ht="15.75" customHeight="1" x14ac:dyDescent="0.25">
      <c r="A42" s="170" t="s">
        <v>9</v>
      </c>
      <c r="B42" s="134"/>
      <c r="C42" s="180"/>
      <c r="D42" s="96">
        <v>14.9</v>
      </c>
      <c r="E42" s="34">
        <v>15</v>
      </c>
      <c r="F42" s="13" t="b">
        <f t="shared" si="0"/>
        <v>0</v>
      </c>
      <c r="G42" s="129">
        <v>15</v>
      </c>
      <c r="H42" s="34">
        <v>15</v>
      </c>
      <c r="I42" s="97" t="b">
        <f t="shared" si="1"/>
        <v>1</v>
      </c>
      <c r="J42" s="129">
        <v>15</v>
      </c>
      <c r="K42" s="34">
        <v>15</v>
      </c>
      <c r="L42" s="97" t="b">
        <f t="shared" si="2"/>
        <v>1</v>
      </c>
      <c r="M42" s="121" t="b">
        <f t="shared" si="3"/>
        <v>0</v>
      </c>
      <c r="N42" s="106" t="b">
        <f t="shared" si="4"/>
        <v>0</v>
      </c>
      <c r="O42" s="36" t="b">
        <f t="shared" si="5"/>
        <v>1</v>
      </c>
    </row>
    <row r="43" spans="1:15" s="26" customFormat="1" ht="15.75" customHeight="1" x14ac:dyDescent="0.25">
      <c r="A43" s="170" t="s">
        <v>9</v>
      </c>
      <c r="B43" s="134"/>
      <c r="C43" s="180"/>
      <c r="D43" s="96">
        <v>14.9</v>
      </c>
      <c r="E43" s="34">
        <v>15</v>
      </c>
      <c r="F43" s="13" t="b">
        <f t="shared" si="0"/>
        <v>0</v>
      </c>
      <c r="G43" s="129">
        <v>15</v>
      </c>
      <c r="H43" s="34">
        <v>15</v>
      </c>
      <c r="I43" s="97" t="b">
        <f t="shared" si="1"/>
        <v>1</v>
      </c>
      <c r="J43" s="129">
        <v>15</v>
      </c>
      <c r="K43" s="34">
        <v>15</v>
      </c>
      <c r="L43" s="97" t="b">
        <f t="shared" si="2"/>
        <v>1</v>
      </c>
      <c r="M43" s="121" t="b">
        <f t="shared" si="3"/>
        <v>0</v>
      </c>
      <c r="N43" s="106" t="b">
        <f t="shared" si="4"/>
        <v>0</v>
      </c>
      <c r="O43" s="36" t="b">
        <f t="shared" si="5"/>
        <v>1</v>
      </c>
    </row>
    <row r="44" spans="1:15" s="26" customFormat="1" ht="15.75" customHeight="1" x14ac:dyDescent="0.25">
      <c r="A44" s="170" t="s">
        <v>9</v>
      </c>
      <c r="B44" s="134"/>
      <c r="C44" s="180"/>
      <c r="D44" s="96">
        <v>14.9</v>
      </c>
      <c r="E44" s="34">
        <v>15</v>
      </c>
      <c r="F44" s="13" t="b">
        <f t="shared" si="0"/>
        <v>0</v>
      </c>
      <c r="G44" s="129">
        <v>15</v>
      </c>
      <c r="H44" s="34">
        <v>15</v>
      </c>
      <c r="I44" s="97" t="b">
        <f t="shared" si="1"/>
        <v>1</v>
      </c>
      <c r="J44" s="129">
        <v>15</v>
      </c>
      <c r="K44" s="34">
        <v>15</v>
      </c>
      <c r="L44" s="97" t="b">
        <f t="shared" si="2"/>
        <v>1</v>
      </c>
      <c r="M44" s="121" t="b">
        <f t="shared" si="3"/>
        <v>0</v>
      </c>
      <c r="N44" s="106" t="b">
        <f t="shared" si="4"/>
        <v>0</v>
      </c>
      <c r="O44" s="36" t="b">
        <f t="shared" si="5"/>
        <v>1</v>
      </c>
    </row>
    <row r="45" spans="1:15" s="26" customFormat="1" ht="15.75" customHeight="1" x14ac:dyDescent="0.25">
      <c r="A45" s="170" t="s">
        <v>9</v>
      </c>
      <c r="B45" s="134"/>
      <c r="C45" s="180"/>
      <c r="D45" s="96">
        <v>14.9</v>
      </c>
      <c r="E45" s="34">
        <v>15</v>
      </c>
      <c r="F45" s="13" t="b">
        <f t="shared" si="0"/>
        <v>0</v>
      </c>
      <c r="G45" s="129">
        <v>15</v>
      </c>
      <c r="H45" s="34">
        <v>15</v>
      </c>
      <c r="I45" s="97" t="b">
        <f t="shared" si="1"/>
        <v>1</v>
      </c>
      <c r="J45" s="129">
        <v>15</v>
      </c>
      <c r="K45" s="34">
        <v>15</v>
      </c>
      <c r="L45" s="97" t="b">
        <f t="shared" si="2"/>
        <v>1</v>
      </c>
      <c r="M45" s="121" t="b">
        <f t="shared" si="3"/>
        <v>0</v>
      </c>
      <c r="N45" s="106" t="b">
        <f t="shared" si="4"/>
        <v>0</v>
      </c>
      <c r="O45" s="36" t="b">
        <f t="shared" si="5"/>
        <v>1</v>
      </c>
    </row>
    <row r="46" spans="1:15" s="26" customFormat="1" ht="15.75" customHeight="1" x14ac:dyDescent="0.25">
      <c r="A46" s="170" t="s">
        <v>9</v>
      </c>
      <c r="B46" s="134"/>
      <c r="C46" s="180"/>
      <c r="D46" s="96">
        <v>14.9</v>
      </c>
      <c r="E46" s="34">
        <v>15</v>
      </c>
      <c r="F46" s="13" t="b">
        <f t="shared" si="0"/>
        <v>0</v>
      </c>
      <c r="G46" s="129">
        <v>15</v>
      </c>
      <c r="H46" s="34">
        <v>15</v>
      </c>
      <c r="I46" s="97" t="b">
        <f t="shared" si="1"/>
        <v>1</v>
      </c>
      <c r="J46" s="129">
        <v>15</v>
      </c>
      <c r="K46" s="34">
        <v>15</v>
      </c>
      <c r="L46" s="97" t="b">
        <f t="shared" si="2"/>
        <v>1</v>
      </c>
      <c r="M46" s="121" t="b">
        <f t="shared" si="3"/>
        <v>0</v>
      </c>
      <c r="N46" s="106" t="b">
        <f t="shared" si="4"/>
        <v>0</v>
      </c>
      <c r="O46" s="36" t="b">
        <f t="shared" si="5"/>
        <v>1</v>
      </c>
    </row>
    <row r="47" spans="1:15" s="26" customFormat="1" ht="15.75" customHeight="1" x14ac:dyDescent="0.25">
      <c r="A47" s="170" t="s">
        <v>9</v>
      </c>
      <c r="B47" s="134"/>
      <c r="C47" s="180"/>
      <c r="D47" s="96">
        <v>14.9</v>
      </c>
      <c r="E47" s="34">
        <v>15</v>
      </c>
      <c r="F47" s="13" t="b">
        <f t="shared" si="0"/>
        <v>0</v>
      </c>
      <c r="G47" s="129">
        <v>15</v>
      </c>
      <c r="H47" s="34">
        <v>15</v>
      </c>
      <c r="I47" s="97" t="b">
        <f t="shared" si="1"/>
        <v>1</v>
      </c>
      <c r="J47" s="129">
        <v>15</v>
      </c>
      <c r="K47" s="34">
        <v>15</v>
      </c>
      <c r="L47" s="97" t="b">
        <f t="shared" si="2"/>
        <v>1</v>
      </c>
      <c r="M47" s="121" t="b">
        <f t="shared" si="3"/>
        <v>0</v>
      </c>
      <c r="N47" s="106" t="b">
        <f t="shared" si="4"/>
        <v>0</v>
      </c>
      <c r="O47" s="36" t="b">
        <f t="shared" si="5"/>
        <v>1</v>
      </c>
    </row>
    <row r="48" spans="1:15" s="26" customFormat="1" ht="15.75" customHeight="1" x14ac:dyDescent="0.25">
      <c r="A48" s="170" t="s">
        <v>9</v>
      </c>
      <c r="B48" s="134"/>
      <c r="C48" s="180"/>
      <c r="D48" s="96">
        <v>14.9</v>
      </c>
      <c r="E48" s="34">
        <v>15</v>
      </c>
      <c r="F48" s="13" t="b">
        <f t="shared" si="0"/>
        <v>0</v>
      </c>
      <c r="G48" s="129">
        <v>15</v>
      </c>
      <c r="H48" s="34">
        <v>15</v>
      </c>
      <c r="I48" s="97" t="b">
        <f t="shared" si="1"/>
        <v>1</v>
      </c>
      <c r="J48" s="129">
        <v>15</v>
      </c>
      <c r="K48" s="34">
        <v>15</v>
      </c>
      <c r="L48" s="97" t="b">
        <f t="shared" si="2"/>
        <v>1</v>
      </c>
      <c r="M48" s="121" t="b">
        <f t="shared" si="3"/>
        <v>0</v>
      </c>
      <c r="N48" s="106" t="b">
        <f t="shared" si="4"/>
        <v>0</v>
      </c>
      <c r="O48" s="36" t="b">
        <f t="shared" si="5"/>
        <v>1</v>
      </c>
    </row>
    <row r="49" spans="1:36" s="26" customFormat="1" ht="15.75" customHeight="1" x14ac:dyDescent="0.25">
      <c r="A49" s="170" t="s">
        <v>9</v>
      </c>
      <c r="B49" s="134"/>
      <c r="C49" s="180"/>
      <c r="D49" s="96">
        <v>14.9</v>
      </c>
      <c r="E49" s="34">
        <v>15</v>
      </c>
      <c r="F49" s="13" t="b">
        <f t="shared" si="0"/>
        <v>0</v>
      </c>
      <c r="G49" s="129">
        <v>15</v>
      </c>
      <c r="H49" s="34">
        <v>15</v>
      </c>
      <c r="I49" s="97" t="b">
        <f t="shared" si="1"/>
        <v>1</v>
      </c>
      <c r="J49" s="129">
        <v>15</v>
      </c>
      <c r="K49" s="34">
        <v>15</v>
      </c>
      <c r="L49" s="97" t="b">
        <f t="shared" si="2"/>
        <v>1</v>
      </c>
      <c r="M49" s="121" t="b">
        <f t="shared" si="3"/>
        <v>0</v>
      </c>
      <c r="N49" s="106" t="b">
        <f t="shared" si="4"/>
        <v>0</v>
      </c>
      <c r="O49" s="36" t="b">
        <f t="shared" si="5"/>
        <v>1</v>
      </c>
    </row>
    <row r="50" spans="1:36" s="26" customFormat="1" ht="15.75" customHeight="1" x14ac:dyDescent="0.25">
      <c r="A50" s="170" t="s">
        <v>9</v>
      </c>
      <c r="B50" s="134"/>
      <c r="C50" s="180"/>
      <c r="D50" s="96">
        <v>14.9</v>
      </c>
      <c r="E50" s="34">
        <v>15</v>
      </c>
      <c r="F50" s="13" t="b">
        <f t="shared" si="0"/>
        <v>0</v>
      </c>
      <c r="G50" s="129">
        <v>15</v>
      </c>
      <c r="H50" s="34">
        <v>15</v>
      </c>
      <c r="I50" s="97" t="b">
        <f t="shared" si="1"/>
        <v>1</v>
      </c>
      <c r="J50" s="129">
        <v>15</v>
      </c>
      <c r="K50" s="34">
        <v>15</v>
      </c>
      <c r="L50" s="97" t="b">
        <f t="shared" si="2"/>
        <v>1</v>
      </c>
      <c r="M50" s="121" t="b">
        <f t="shared" si="3"/>
        <v>0</v>
      </c>
      <c r="N50" s="106" t="b">
        <f t="shared" si="4"/>
        <v>0</v>
      </c>
      <c r="O50" s="36" t="b">
        <f t="shared" si="5"/>
        <v>1</v>
      </c>
    </row>
    <row r="51" spans="1:36" s="26" customFormat="1" ht="15.75" customHeight="1" x14ac:dyDescent="0.25">
      <c r="A51" s="170" t="s">
        <v>9</v>
      </c>
      <c r="B51" s="134"/>
      <c r="C51" s="180"/>
      <c r="D51" s="96">
        <v>14.9</v>
      </c>
      <c r="E51" s="34">
        <v>15</v>
      </c>
      <c r="F51" s="13" t="b">
        <f t="shared" si="0"/>
        <v>0</v>
      </c>
      <c r="G51" s="96">
        <v>15</v>
      </c>
      <c r="H51" s="34">
        <v>15</v>
      </c>
      <c r="I51" s="97" t="b">
        <f t="shared" si="1"/>
        <v>1</v>
      </c>
      <c r="J51" s="96">
        <v>15</v>
      </c>
      <c r="K51" s="34">
        <v>15</v>
      </c>
      <c r="L51" s="97" t="b">
        <f t="shared" si="2"/>
        <v>1</v>
      </c>
      <c r="M51" s="121" t="b">
        <f t="shared" si="3"/>
        <v>0</v>
      </c>
      <c r="N51" s="106" t="b">
        <f t="shared" si="4"/>
        <v>0</v>
      </c>
      <c r="O51" s="36" t="b">
        <f t="shared" si="5"/>
        <v>1</v>
      </c>
    </row>
    <row r="52" spans="1:36" s="26" customFormat="1" ht="15.75" customHeight="1" x14ac:dyDescent="0.25">
      <c r="A52" s="170" t="s">
        <v>9</v>
      </c>
      <c r="B52" s="134"/>
      <c r="C52" s="180"/>
      <c r="D52" s="96">
        <v>14.9</v>
      </c>
      <c r="E52" s="34">
        <v>15</v>
      </c>
      <c r="F52" s="13" t="b">
        <f t="shared" si="0"/>
        <v>0</v>
      </c>
      <c r="G52" s="96">
        <v>15</v>
      </c>
      <c r="H52" s="34">
        <v>15</v>
      </c>
      <c r="I52" s="97" t="b">
        <f t="shared" si="1"/>
        <v>1</v>
      </c>
      <c r="J52" s="96">
        <v>15</v>
      </c>
      <c r="K52" s="34">
        <v>15</v>
      </c>
      <c r="L52" s="97" t="b">
        <f t="shared" si="2"/>
        <v>1</v>
      </c>
      <c r="M52" s="121" t="b">
        <f t="shared" si="3"/>
        <v>0</v>
      </c>
      <c r="N52" s="106" t="b">
        <f t="shared" si="4"/>
        <v>0</v>
      </c>
      <c r="O52" s="36" t="b">
        <f t="shared" si="5"/>
        <v>1</v>
      </c>
    </row>
    <row r="53" spans="1:36" s="26" customFormat="1" ht="15.75" customHeight="1" x14ac:dyDescent="0.25">
      <c r="A53" s="170" t="s">
        <v>9</v>
      </c>
      <c r="B53" s="134"/>
      <c r="C53" s="180"/>
      <c r="D53" s="96">
        <v>14.9</v>
      </c>
      <c r="E53" s="34">
        <v>15</v>
      </c>
      <c r="F53" s="13" t="b">
        <f t="shared" si="0"/>
        <v>0</v>
      </c>
      <c r="G53" s="96">
        <v>15</v>
      </c>
      <c r="H53" s="34">
        <v>15</v>
      </c>
      <c r="I53" s="97" t="b">
        <f t="shared" si="1"/>
        <v>1</v>
      </c>
      <c r="J53" s="96">
        <v>15</v>
      </c>
      <c r="K53" s="34">
        <v>15</v>
      </c>
      <c r="L53" s="97" t="b">
        <f t="shared" si="2"/>
        <v>1</v>
      </c>
      <c r="M53" s="121" t="b">
        <f t="shared" si="3"/>
        <v>0</v>
      </c>
      <c r="N53" s="106" t="b">
        <f t="shared" si="4"/>
        <v>0</v>
      </c>
      <c r="O53" s="36" t="b">
        <f t="shared" si="5"/>
        <v>1</v>
      </c>
    </row>
    <row r="54" spans="1:36" s="26" customFormat="1" ht="15.75" customHeight="1" x14ac:dyDescent="0.25">
      <c r="A54" s="170" t="s">
        <v>9</v>
      </c>
      <c r="B54" s="134"/>
      <c r="C54" s="180"/>
      <c r="D54" s="96">
        <v>14.9</v>
      </c>
      <c r="E54" s="34">
        <v>15</v>
      </c>
      <c r="F54" s="13" t="b">
        <f t="shared" si="0"/>
        <v>0</v>
      </c>
      <c r="G54" s="129" t="s">
        <v>306</v>
      </c>
      <c r="H54" s="34" t="s">
        <v>306</v>
      </c>
      <c r="I54" s="97" t="str">
        <f>IF(OR(ISBLANK(G54),ISBLANK(H54),ISTEXT(G54),ISTEXT(H54)),"Non réalisable",OR(AND(G54&lt;15,H54&lt;15),AND(G54&gt;=15,H54&gt;=15)))</f>
        <v>Non réalisable</v>
      </c>
      <c r="J54" s="96">
        <v>15</v>
      </c>
      <c r="K54" s="34">
        <v>15</v>
      </c>
      <c r="L54" s="97" t="b">
        <f t="shared" si="2"/>
        <v>1</v>
      </c>
      <c r="M54" s="121" t="str">
        <f t="shared" si="3"/>
        <v>Non réalisable</v>
      </c>
      <c r="N54" s="106" t="b">
        <f t="shared" si="4"/>
        <v>0</v>
      </c>
      <c r="O54" s="36" t="str">
        <f t="shared" si="5"/>
        <v>Non réalisable</v>
      </c>
    </row>
    <row r="55" spans="1:36" s="26" customFormat="1" ht="15.75" customHeight="1" x14ac:dyDescent="0.25">
      <c r="A55" s="170" t="s">
        <v>9</v>
      </c>
      <c r="B55" s="134"/>
      <c r="C55" s="180"/>
      <c r="D55" s="96">
        <v>14.9</v>
      </c>
      <c r="E55" s="34">
        <v>15</v>
      </c>
      <c r="F55" s="13" t="b">
        <f t="shared" si="0"/>
        <v>0</v>
      </c>
      <c r="G55" s="96"/>
      <c r="H55" s="34"/>
      <c r="I55" s="97" t="str">
        <f t="shared" ref="I55:I56" si="6">IF(OR(ISBLANK(G55),ISBLANK(H55),ISTEXT(G55),ISTEXT(H55)),"Non réalisable",OR(AND(G55&lt;15,H55&lt;15),AND(G55&gt;=15,H55&gt;=15)))</f>
        <v>Non réalisable</v>
      </c>
      <c r="J55" s="96">
        <v>15</v>
      </c>
      <c r="K55" s="34">
        <v>15</v>
      </c>
      <c r="L55" s="97" t="b">
        <f t="shared" si="2"/>
        <v>1</v>
      </c>
      <c r="M55" s="121" t="str">
        <f>IF(OR(F55="Non réalisable",I55="Non réalisable"),"Non réalisable",OR(AND(D55&lt;15,E55&lt;15,G55&lt;15,H55&lt;15),AND(D55&gt;=15,E55&gt;=15,G55&gt;=15,H55&gt;=15)))</f>
        <v>Non réalisable</v>
      </c>
      <c r="N55" s="106" t="b">
        <f t="shared" si="4"/>
        <v>0</v>
      </c>
      <c r="O55" s="36" t="str">
        <f>IF(OR(I55="Non réalisable",L55="Non réalisable"),"Non réalisable",OR(AND(G55&lt;15,H55&lt;15,J55&lt;15,K55&lt;15),AND(G55&gt;=15,H55&gt;=15,J55&gt;=15,K55&gt;=15)))</f>
        <v>Non réalisable</v>
      </c>
    </row>
    <row r="56" spans="1:36" s="26" customFormat="1" ht="15.75" customHeight="1" thickBot="1" x14ac:dyDescent="0.3">
      <c r="A56" s="172" t="s">
        <v>9</v>
      </c>
      <c r="B56" s="181"/>
      <c r="C56" s="182"/>
      <c r="D56" s="102"/>
      <c r="E56" s="103"/>
      <c r="F56" s="24" t="str">
        <f t="shared" si="0"/>
        <v>Non réalisable</v>
      </c>
      <c r="G56" s="102"/>
      <c r="H56" s="103"/>
      <c r="I56" s="104" t="str">
        <f t="shared" si="6"/>
        <v>Non réalisable</v>
      </c>
      <c r="J56" s="102">
        <v>15</v>
      </c>
      <c r="K56" s="103">
        <v>15</v>
      </c>
      <c r="L56" s="104" t="b">
        <f t="shared" si="2"/>
        <v>1</v>
      </c>
      <c r="M56" s="122" t="str">
        <f>IF(OR(F56="Non réalisable",I56="Non réalisable"),"Non réalisable",OR(AND(D56&lt;15,E56&lt;15,G56&lt;15,H56&lt;15),AND(D56&gt;=15,E56&gt;=15,G56&gt;=15,H56&gt;=15)))</f>
        <v>Non réalisable</v>
      </c>
      <c r="N56" s="107" t="str">
        <f t="shared" si="4"/>
        <v>Non réalisable</v>
      </c>
      <c r="O56" s="41" t="str">
        <f>IF(OR(I56="Non réalisable",L56="Non réalisable"),"Non réalisable",OR(AND(G56&lt;15,H56&lt;15,J56&lt;15,K56&lt;15),AND(G56&gt;=15,H56&gt;=15,J56&gt;=15,K56&gt;=15)))</f>
        <v>Non réalisable</v>
      </c>
    </row>
    <row r="57" spans="1:36" s="26" customFormat="1" ht="15.75" customHeight="1" thickBo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spans="1:36" s="26" customFormat="1" ht="15.75" customHeight="1" x14ac:dyDescent="0.25">
      <c r="A58" s="203" t="s">
        <v>28</v>
      </c>
      <c r="B58" s="204"/>
      <c r="C58" s="205"/>
      <c r="D58" s="48">
        <f t="shared" ref="D58:E58" si="7">AVERAGE(D20:D56)</f>
        <v>14.89999999999999</v>
      </c>
      <c r="E58" s="49">
        <f t="shared" si="7"/>
        <v>15</v>
      </c>
      <c r="F58" s="50" t="s">
        <v>29</v>
      </c>
      <c r="G58" s="49">
        <f t="shared" ref="G58" si="8">AVERAGE(G20:G56)</f>
        <v>15</v>
      </c>
      <c r="H58" s="49">
        <f>AVERAGE(H20:H56)</f>
        <v>15</v>
      </c>
      <c r="I58" s="49" t="s">
        <v>29</v>
      </c>
      <c r="J58" s="49">
        <f t="shared" ref="J58:K58" si="9">AVERAGE(J20:J56)</f>
        <v>15</v>
      </c>
      <c r="K58" s="49">
        <f t="shared" si="9"/>
        <v>15</v>
      </c>
      <c r="L58" s="51" t="s">
        <v>29</v>
      </c>
      <c r="M58" s="230" t="s">
        <v>30</v>
      </c>
      <c r="N58" s="231"/>
      <c r="O58" s="232"/>
      <c r="P58" s="12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</row>
    <row r="59" spans="1:36" s="26" customFormat="1" ht="15.75" customHeight="1" x14ac:dyDescent="0.25">
      <c r="A59" s="200" t="s">
        <v>31</v>
      </c>
      <c r="B59" s="201"/>
      <c r="C59" s="202"/>
      <c r="D59" s="52">
        <f t="shared" ref="D59:E59" si="10">STDEV(D20:D56)</f>
        <v>1.0809327893293598E-14</v>
      </c>
      <c r="E59" s="53">
        <f t="shared" si="10"/>
        <v>0</v>
      </c>
      <c r="F59" s="53" t="s">
        <v>29</v>
      </c>
      <c r="G59" s="53">
        <f t="shared" ref="G59" si="11">STDEV(G20:G56)</f>
        <v>0</v>
      </c>
      <c r="H59" s="53">
        <f>STDEV(H20:H56)</f>
        <v>0</v>
      </c>
      <c r="I59" s="53" t="s">
        <v>29</v>
      </c>
      <c r="J59" s="53">
        <f t="shared" ref="J59:K59" si="12">STDEV(J20:J56)</f>
        <v>0</v>
      </c>
      <c r="K59" s="53">
        <f t="shared" si="12"/>
        <v>0</v>
      </c>
      <c r="L59" s="54" t="s">
        <v>29</v>
      </c>
      <c r="M59" s="8" t="s">
        <v>22</v>
      </c>
      <c r="N59" s="7" t="s">
        <v>23</v>
      </c>
      <c r="O59" s="9" t="s">
        <v>24</v>
      </c>
      <c r="P59" s="12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</row>
    <row r="60" spans="1:36" s="26" customFormat="1" ht="15.75" customHeight="1" x14ac:dyDescent="0.25">
      <c r="A60" s="200" t="s">
        <v>32</v>
      </c>
      <c r="B60" s="201"/>
      <c r="C60" s="202"/>
      <c r="D60" s="276"/>
      <c r="E60" s="277"/>
      <c r="F60" s="277"/>
      <c r="G60" s="277"/>
      <c r="H60" s="277"/>
      <c r="I60" s="277"/>
      <c r="J60" s="277"/>
      <c r="K60" s="277"/>
      <c r="L60" s="277"/>
      <c r="M60" s="52">
        <f>IFERROR(100*(COUNTIF(M20:M56,"VRAI")/(37-COUNTIF(M20:M56,"Non réalisable"))),"Non réalisable")</f>
        <v>0</v>
      </c>
      <c r="N60" s="53">
        <f t="shared" ref="N60:O60" si="13">IFERROR(100*(COUNTIF(N20:N56,"VRAI")/(37-COUNTIF(N20:N56,"Non réalisable"))),"Non réalisable")</f>
        <v>0</v>
      </c>
      <c r="O60" s="55">
        <f t="shared" si="13"/>
        <v>100</v>
      </c>
      <c r="P60" s="12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</row>
    <row r="61" spans="1:36" s="26" customFormat="1" ht="15.75" customHeight="1" x14ac:dyDescent="0.25">
      <c r="A61" s="200" t="s">
        <v>33</v>
      </c>
      <c r="B61" s="201"/>
      <c r="C61" s="202"/>
      <c r="D61" s="52">
        <f t="shared" ref="D61:E61" si="14">MIN(D20:D56)</f>
        <v>14.9</v>
      </c>
      <c r="E61" s="53">
        <f t="shared" si="14"/>
        <v>15</v>
      </c>
      <c r="F61" s="18" t="s">
        <v>29</v>
      </c>
      <c r="G61" s="53">
        <f t="shared" ref="G61" si="15">MIN(G20:G56)</f>
        <v>15</v>
      </c>
      <c r="H61" s="53">
        <f>MIN(H20:H56)</f>
        <v>15</v>
      </c>
      <c r="I61" s="18" t="s">
        <v>29</v>
      </c>
      <c r="J61" s="53">
        <f t="shared" ref="J61:K61" si="16">MIN(J20:J56)</f>
        <v>15</v>
      </c>
      <c r="K61" s="53">
        <f t="shared" si="16"/>
        <v>15</v>
      </c>
      <c r="L61" s="13" t="s">
        <v>29</v>
      </c>
      <c r="M61" s="233" t="s">
        <v>34</v>
      </c>
      <c r="N61" s="234"/>
      <c r="O61" s="235"/>
      <c r="P61" s="12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</row>
    <row r="62" spans="1:36" s="26" customFormat="1" ht="15.75" customHeight="1" x14ac:dyDescent="0.25">
      <c r="A62" s="200" t="s">
        <v>35</v>
      </c>
      <c r="B62" s="201"/>
      <c r="C62" s="202"/>
      <c r="D62" s="52">
        <f t="shared" ref="D62:E62" si="17">MAX(D20:D56)</f>
        <v>14.9</v>
      </c>
      <c r="E62" s="53">
        <f t="shared" si="17"/>
        <v>15</v>
      </c>
      <c r="F62" s="18" t="s">
        <v>29</v>
      </c>
      <c r="G62" s="53">
        <f t="shared" ref="G62" si="18">MAX(G20:G56)</f>
        <v>15</v>
      </c>
      <c r="H62" s="53">
        <f>MAX(H20:H56)</f>
        <v>15</v>
      </c>
      <c r="I62" s="18" t="s">
        <v>29</v>
      </c>
      <c r="J62" s="53">
        <f t="shared" ref="J62:K62" si="19">MAX(J20:J56)</f>
        <v>15</v>
      </c>
      <c r="K62" s="53">
        <f t="shared" si="19"/>
        <v>15</v>
      </c>
      <c r="L62" s="13" t="s">
        <v>29</v>
      </c>
      <c r="M62" s="8" t="s">
        <v>22</v>
      </c>
      <c r="N62" s="7" t="s">
        <v>23</v>
      </c>
      <c r="O62" s="9" t="s">
        <v>24</v>
      </c>
      <c r="P62" s="12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</row>
    <row r="63" spans="1:36" s="26" customFormat="1" ht="15.75" customHeight="1" thickBot="1" x14ac:dyDescent="0.3">
      <c r="A63" s="197" t="s">
        <v>36</v>
      </c>
      <c r="B63" s="198"/>
      <c r="C63" s="199"/>
      <c r="D63" s="56">
        <f t="shared" ref="D63:E63" si="20">100*(COUNTIF(D20:D56,"&gt;=15")/(37-(COUNTBLANK(D20:D56)+COUNTIF(D20:D56,"*"))))</f>
        <v>0</v>
      </c>
      <c r="E63" s="56">
        <f t="shared" si="20"/>
        <v>100</v>
      </c>
      <c r="F63" s="56" t="s">
        <v>29</v>
      </c>
      <c r="G63" s="56">
        <f>100*(COUNTIF(G20:G56,"&gt;=15")/(37-(COUNTBLANK(G20:G56)+COUNTIF(G20:G56,"*"))))</f>
        <v>100</v>
      </c>
      <c r="H63" s="56">
        <f>100*(COUNTIF(H20:H56,"&gt;=15")/(37-(COUNTBLANK(H20:H56)+COUNTIF(H20:H56,"*"))))</f>
        <v>100</v>
      </c>
      <c r="I63" s="56" t="s">
        <v>29</v>
      </c>
      <c r="J63" s="56">
        <f t="shared" ref="J63:K63" si="21">100*(COUNTIF(J20:J56,"&gt;=15")/(37-(COUNTBLANK(J20:J56)+COUNTIF(J20:J56,"*"))))</f>
        <v>100</v>
      </c>
      <c r="K63" s="56">
        <f t="shared" si="21"/>
        <v>100</v>
      </c>
      <c r="L63" s="57" t="s">
        <v>29</v>
      </c>
      <c r="M63" s="58" t="str">
        <f>IF(M60="Non réalisable","Non réalisable",IF(M60&gt;90,"CONFORME","NON CONFORME"))</f>
        <v>NON CONFORME</v>
      </c>
      <c r="N63" s="59" t="str">
        <f t="shared" ref="N63:O63" si="22">IF(N60="Non réalisable","Non réalisable",IF(N60&gt;90,"CONFORME","NON CONFORME"))</f>
        <v>NON CONFORME</v>
      </c>
      <c r="O63" s="60" t="str">
        <f t="shared" si="22"/>
        <v>CONFORME</v>
      </c>
      <c r="P63" s="12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</row>
    <row r="64" spans="1:36" s="26" customFormat="1" ht="15.75" customHeight="1" x14ac:dyDescent="0.25">
      <c r="A64" s="194" t="s">
        <v>37</v>
      </c>
      <c r="B64" s="195"/>
      <c r="C64" s="196"/>
      <c r="D64" s="210" t="s">
        <v>38</v>
      </c>
      <c r="E64" s="210"/>
      <c r="F64" s="210"/>
      <c r="G64" s="210" t="s">
        <v>39</v>
      </c>
      <c r="H64" s="210"/>
      <c r="I64" s="210"/>
      <c r="J64" s="210" t="s">
        <v>40</v>
      </c>
      <c r="K64" s="210"/>
      <c r="L64" s="211"/>
      <c r="M64" s="61"/>
      <c r="N64" s="61"/>
      <c r="O64" s="61"/>
      <c r="P64" s="12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</row>
    <row r="65" spans="1:36" s="26" customFormat="1" ht="15.75" customHeight="1" x14ac:dyDescent="0.25">
      <c r="A65" s="191" t="s">
        <v>41</v>
      </c>
      <c r="B65" s="192"/>
      <c r="C65" s="193"/>
      <c r="D65" s="206">
        <f>IFERROR(100*(COUNTIF(F20:F56,"VRAI")/(37-COUNTIF(F20:F56,"Non réalisable"))),"Non réalisable")</f>
        <v>0</v>
      </c>
      <c r="E65" s="206"/>
      <c r="F65" s="206"/>
      <c r="G65" s="206">
        <f>IFERROR(100*(COUNTIF(I20:I56,"VRAI")/(37-COUNTIF(I20:I56,"Non réalisable"))),"Non réalisable")</f>
        <v>100</v>
      </c>
      <c r="H65" s="206"/>
      <c r="I65" s="206"/>
      <c r="J65" s="206">
        <f>IFERROR(100*(COUNTIF(L20:L56,"VRAI")/(37-COUNTIF(L20:L56,"Non réalisable"))),"Non réalisable")</f>
        <v>100</v>
      </c>
      <c r="K65" s="206"/>
      <c r="L65" s="207"/>
      <c r="P65" s="12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</row>
    <row r="66" spans="1:36" s="26" customFormat="1" ht="15.75" customHeight="1" thickBot="1" x14ac:dyDescent="0.3">
      <c r="A66" s="188" t="s">
        <v>42</v>
      </c>
      <c r="B66" s="189"/>
      <c r="C66" s="190"/>
      <c r="D66" s="208" t="str">
        <f>IF(D65="Non réalisable","Non réalisable",IF(D65&gt;90,"CONFORME","NON CONFORME"))</f>
        <v>NON CONFORME</v>
      </c>
      <c r="E66" s="208"/>
      <c r="F66" s="208"/>
      <c r="G66" s="208" t="str">
        <f>IF(G65="Non réalisable","Non réalisable",IF(G65&gt;90,"CONFORME","NON CONFORME"))</f>
        <v>CONFORME</v>
      </c>
      <c r="H66" s="208"/>
      <c r="I66" s="208"/>
      <c r="J66" s="208" t="str">
        <f>IF(J65="Non réalisable","Non réalisable",IF(J65&gt;90,"CONFORME","NON CONFORME"))</f>
        <v>CONFORME</v>
      </c>
      <c r="K66" s="208"/>
      <c r="L66" s="209"/>
      <c r="P66" s="12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</row>
    <row r="67" spans="1:36" s="132" customFormat="1" ht="15.75" customHeight="1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 spans="1:36" s="132" customFormat="1" ht="15.75" customHeight="1" x14ac:dyDescent="0.25">
      <c r="M68" s="284" t="s">
        <v>30</v>
      </c>
      <c r="N68" s="284"/>
      <c r="O68" s="284"/>
    </row>
    <row r="69" spans="1:36" s="132" customFormat="1" ht="15.75" customHeight="1" x14ac:dyDescent="0.25">
      <c r="B69" s="132" t="s">
        <v>28</v>
      </c>
      <c r="D69" s="135">
        <v>14.9</v>
      </c>
      <c r="E69" s="135">
        <v>15</v>
      </c>
      <c r="G69" s="135">
        <v>15</v>
      </c>
      <c r="H69" s="135">
        <v>15</v>
      </c>
      <c r="J69" s="135">
        <v>15</v>
      </c>
      <c r="K69" s="135">
        <v>15</v>
      </c>
      <c r="M69" s="135">
        <v>0</v>
      </c>
      <c r="N69" s="135">
        <v>0</v>
      </c>
      <c r="O69" s="135">
        <v>100</v>
      </c>
    </row>
    <row r="70" spans="1:36" s="132" customFormat="1" ht="15.75" customHeight="1" x14ac:dyDescent="0.25">
      <c r="B70" s="132" t="s">
        <v>31</v>
      </c>
      <c r="D70" s="285" t="s">
        <v>305</v>
      </c>
      <c r="E70" s="285"/>
      <c r="G70" s="285" t="s">
        <v>305</v>
      </c>
      <c r="H70" s="285"/>
      <c r="J70" s="285" t="s">
        <v>305</v>
      </c>
      <c r="K70" s="285"/>
    </row>
    <row r="71" spans="1:36" s="132" customFormat="1" ht="15.75" customHeight="1" x14ac:dyDescent="0.25">
      <c r="B71" s="132" t="s">
        <v>33</v>
      </c>
      <c r="D71" s="135">
        <v>14.9</v>
      </c>
      <c r="E71" s="135">
        <v>15</v>
      </c>
      <c r="G71" s="135">
        <v>15</v>
      </c>
      <c r="H71" s="135">
        <v>15</v>
      </c>
      <c r="J71" s="135">
        <v>15</v>
      </c>
      <c r="K71" s="135">
        <v>15</v>
      </c>
    </row>
    <row r="72" spans="1:36" s="132" customFormat="1" ht="15.75" customHeight="1" x14ac:dyDescent="0.25">
      <c r="B72" s="132" t="s">
        <v>35</v>
      </c>
      <c r="D72" s="135">
        <v>14.9</v>
      </c>
      <c r="E72" s="135">
        <v>15</v>
      </c>
      <c r="G72" s="135">
        <v>15</v>
      </c>
      <c r="H72" s="135">
        <v>15</v>
      </c>
      <c r="J72" s="135">
        <v>15</v>
      </c>
      <c r="K72" s="135">
        <v>15</v>
      </c>
    </row>
    <row r="73" spans="1:36" s="132" customFormat="1" ht="15.75" customHeight="1" x14ac:dyDescent="0.25">
      <c r="B73" s="132" t="s">
        <v>36</v>
      </c>
      <c r="D73" s="135">
        <v>0</v>
      </c>
      <c r="E73" s="135">
        <v>100</v>
      </c>
      <c r="G73" s="135">
        <v>100</v>
      </c>
      <c r="H73" s="135">
        <v>100</v>
      </c>
      <c r="J73" s="135">
        <v>100</v>
      </c>
      <c r="K73" s="135">
        <v>100</v>
      </c>
    </row>
    <row r="74" spans="1:36" s="132" customFormat="1" ht="15.75" customHeight="1" x14ac:dyDescent="0.25">
      <c r="B74" s="132" t="s">
        <v>41</v>
      </c>
      <c r="D74" s="285">
        <v>0</v>
      </c>
      <c r="E74" s="285"/>
      <c r="G74" s="285">
        <v>100</v>
      </c>
      <c r="H74" s="285"/>
      <c r="J74" s="285">
        <v>100</v>
      </c>
      <c r="K74" s="285"/>
    </row>
    <row r="75" spans="1:36" s="132" customFormat="1" ht="15.75" customHeight="1" x14ac:dyDescent="0.25"/>
    <row r="76" spans="1:36" s="132" customFormat="1" ht="15.75" customHeight="1" x14ac:dyDescent="0.25"/>
    <row r="77" spans="1:36" s="132" customFormat="1" ht="15.75" customHeight="1" x14ac:dyDescent="0.25"/>
    <row r="78" spans="1:36" s="132" customFormat="1" ht="15.75" customHeight="1" x14ac:dyDescent="0.25"/>
    <row r="79" spans="1:36" s="132" customFormat="1" ht="15.75" customHeight="1" x14ac:dyDescent="0.25"/>
    <row r="80" spans="1:36" s="132" customFormat="1" ht="15.75" customHeight="1" x14ac:dyDescent="0.25"/>
  </sheetData>
  <sheetProtection sheet="1" objects="1" scenarios="1"/>
  <mergeCells count="68">
    <mergeCell ref="A1:C1"/>
    <mergeCell ref="D1:J1"/>
    <mergeCell ref="K1:O1"/>
    <mergeCell ref="A2:C2"/>
    <mergeCell ref="D2:J2"/>
    <mergeCell ref="K2:O2"/>
    <mergeCell ref="A3:C3"/>
    <mergeCell ref="D3:J3"/>
    <mergeCell ref="K3:O3"/>
    <mergeCell ref="D6:E6"/>
    <mergeCell ref="F6:G6"/>
    <mergeCell ref="H6:I6"/>
    <mergeCell ref="J6:K6"/>
    <mergeCell ref="E13:G13"/>
    <mergeCell ref="D7:E7"/>
    <mergeCell ref="F7:G7"/>
    <mergeCell ref="H7:I7"/>
    <mergeCell ref="J7:K7"/>
    <mergeCell ref="D8:E8"/>
    <mergeCell ref="F8:G8"/>
    <mergeCell ref="H8:I8"/>
    <mergeCell ref="J8:K8"/>
    <mergeCell ref="D9:E9"/>
    <mergeCell ref="F9:G9"/>
    <mergeCell ref="H9:I9"/>
    <mergeCell ref="J9:K9"/>
    <mergeCell ref="D11:K11"/>
    <mergeCell ref="E14:G14"/>
    <mergeCell ref="E15:G15"/>
    <mergeCell ref="D17:L17"/>
    <mergeCell ref="M17:O17"/>
    <mergeCell ref="A18:A19"/>
    <mergeCell ref="B18:B19"/>
    <mergeCell ref="C18:C19"/>
    <mergeCell ref="D18:F18"/>
    <mergeCell ref="G18:I18"/>
    <mergeCell ref="J18:L18"/>
    <mergeCell ref="A63:C63"/>
    <mergeCell ref="M18:M19"/>
    <mergeCell ref="N18:N19"/>
    <mergeCell ref="O18:O19"/>
    <mergeCell ref="A58:C58"/>
    <mergeCell ref="M58:O58"/>
    <mergeCell ref="A59:C59"/>
    <mergeCell ref="A60:C60"/>
    <mergeCell ref="D60:L60"/>
    <mergeCell ref="A61:C61"/>
    <mergeCell ref="M61:O61"/>
    <mergeCell ref="A62:C62"/>
    <mergeCell ref="A64:C64"/>
    <mergeCell ref="D64:F64"/>
    <mergeCell ref="G64:I64"/>
    <mergeCell ref="J64:L64"/>
    <mergeCell ref="A65:C65"/>
    <mergeCell ref="D65:F65"/>
    <mergeCell ref="G65:I65"/>
    <mergeCell ref="J65:L65"/>
    <mergeCell ref="D74:E74"/>
    <mergeCell ref="D70:E70"/>
    <mergeCell ref="G70:H70"/>
    <mergeCell ref="G74:H74"/>
    <mergeCell ref="J70:K70"/>
    <mergeCell ref="J74:K74"/>
    <mergeCell ref="M68:O68"/>
    <mergeCell ref="A66:C66"/>
    <mergeCell ref="D66:F66"/>
    <mergeCell ref="G66:I66"/>
    <mergeCell ref="J66:L66"/>
  </mergeCells>
  <conditionalFormatting sqref="D20:E56 G20:H56 J20:K56">
    <cfRule type="cellIs" dxfId="13" priority="2" operator="notBetween">
      <formula>0</formula>
      <formula>1000</formula>
    </cfRule>
    <cfRule type="cellIs" dxfId="12" priority="8" operator="lessThan">
      <formula>15</formula>
    </cfRule>
  </conditionalFormatting>
  <conditionalFormatting sqref="F20:F56 I20:I56 L20:O56 M60:O60 M63:O63 D65:L66">
    <cfRule type="cellIs" dxfId="11" priority="4" operator="equal">
      <formula>"Non réalisable"</formula>
    </cfRule>
  </conditionalFormatting>
  <conditionalFormatting sqref="F20:F56 I20:I56 L20:O56">
    <cfRule type="cellIs" dxfId="10" priority="9" operator="equal">
      <formula>TRUE</formula>
    </cfRule>
    <cfRule type="cellIs" dxfId="9" priority="10" operator="equal">
      <formula>FALSE</formula>
    </cfRule>
  </conditionalFormatting>
  <conditionalFormatting sqref="M63:O63 D66:L66">
    <cfRule type="cellIs" dxfId="8" priority="11" operator="equal">
      <formula>"CONFORME"</formula>
    </cfRule>
    <cfRule type="cellIs" dxfId="7" priority="12" operator="equal">
      <formula>"NON CONFORME"</formula>
    </cfRule>
  </conditionalFormatting>
  <dataValidations count="4">
    <dataValidation type="list" allowBlank="1" showInputMessage="1" showErrorMessage="1" sqref="B20:B56" xr:uid="{96617E28-6378-4938-B565-541596269A1D}">
      <formula1>"Plaque/billes magnétiques,Plaque/colonne silice,Tube/colonne silice"</formula1>
    </dataValidation>
    <dataValidation operator="notBetween" allowBlank="1" showInputMessage="1" showErrorMessage="1" sqref="E12:G12 F6:F8 J6:J8 H6:H8" xr:uid="{D5F2BDFB-F636-40A3-9BEB-1A6A5F745208}"/>
    <dataValidation type="list" allowBlank="1" showInputMessage="1" showErrorMessage="1" prompt="Cliquez ici et saisissez une des valeurs de la la liste d'éléments" sqref="F9:K9 E13:G14" xr:uid="{A7B1C646-D6CC-4057-A4AA-61EDFA711DB5}">
      <formula1>"KARINE LE ROUX,MALIKA MERBAH,LUDIVINE LIETAR,MELISSANDRE BARBET"</formula1>
    </dataValidation>
    <dataValidation type="list" allowBlank="1" showInputMessage="1" showErrorMessage="1" prompt="Cliquez ici et saisissez une des valeurs de la la liste d'éléments" sqref="E15:G15" xr:uid="{FD07EEAA-1A5A-4DAE-B34E-717BE54D2330}">
      <formula1>"KARINE LE ROUX,MALIKA MERBAH,LUDIVINE LIETAR,MELISSANDRE BARBET,-"</formula1>
    </dataValidation>
  </dataValidations>
  <pageMargins left="0" right="0" top="0" bottom="0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259C-6504-4AAB-902F-5B22E7568AC5}">
  <sheetPr>
    <outlinePr summaryBelow="0" summaryRight="0"/>
  </sheetPr>
  <dimension ref="A1:AJ80"/>
  <sheetViews>
    <sheetView zoomScale="80" zoomScaleNormal="80" workbookViewId="0">
      <selection activeCell="J14" sqref="J14"/>
    </sheetView>
  </sheetViews>
  <sheetFormatPr baseColWidth="10" defaultColWidth="12.54296875" defaultRowHeight="15.75" customHeight="1" x14ac:dyDescent="0.25"/>
  <cols>
    <col min="1" max="3" width="22.7265625" customWidth="1"/>
    <col min="4" max="15" width="15.1796875" customWidth="1"/>
    <col min="16" max="16" width="14.54296875" customWidth="1"/>
    <col min="17" max="20" width="15.1796875" customWidth="1"/>
    <col min="21" max="21" width="14" customWidth="1"/>
    <col min="22" max="22" width="14.1796875" customWidth="1"/>
    <col min="30" max="30" width="11.7265625" customWidth="1"/>
    <col min="31" max="31" width="13.453125" customWidth="1"/>
  </cols>
  <sheetData>
    <row r="1" spans="1:15" ht="42.75" customHeight="1" x14ac:dyDescent="0.25">
      <c r="A1" s="219"/>
      <c r="B1" s="219"/>
      <c r="C1" s="270"/>
      <c r="D1" s="268" t="s">
        <v>0</v>
      </c>
      <c r="E1" s="192"/>
      <c r="F1" s="192"/>
      <c r="G1" s="192"/>
      <c r="H1" s="192"/>
      <c r="I1" s="192"/>
      <c r="J1" s="193"/>
      <c r="K1" s="264" t="s">
        <v>43</v>
      </c>
      <c r="L1" s="201"/>
      <c r="M1" s="201"/>
      <c r="N1" s="245"/>
      <c r="O1" s="246"/>
    </row>
    <row r="2" spans="1:15" ht="15.75" customHeight="1" x14ac:dyDescent="0.25">
      <c r="A2" s="264" t="s">
        <v>1</v>
      </c>
      <c r="B2" s="201"/>
      <c r="C2" s="269"/>
      <c r="D2" s="264" t="s">
        <v>2</v>
      </c>
      <c r="E2" s="201"/>
      <c r="F2" s="201"/>
      <c r="G2" s="201"/>
      <c r="H2" s="201"/>
      <c r="I2" s="201"/>
      <c r="J2" s="269"/>
      <c r="K2" s="265">
        <v>45631</v>
      </c>
      <c r="L2" s="266"/>
      <c r="M2" s="266"/>
      <c r="N2" s="266"/>
      <c r="O2" s="267"/>
    </row>
    <row r="3" spans="1:15" ht="31.5" customHeight="1" x14ac:dyDescent="0.25">
      <c r="A3" s="183" t="s">
        <v>3</v>
      </c>
      <c r="B3" s="184"/>
      <c r="C3" s="185"/>
      <c r="D3" s="183" t="s">
        <v>4</v>
      </c>
      <c r="E3" s="184"/>
      <c r="F3" s="184"/>
      <c r="G3" s="184"/>
      <c r="H3" s="184"/>
      <c r="I3" s="184"/>
      <c r="J3" s="185"/>
      <c r="K3" s="183" t="s">
        <v>5</v>
      </c>
      <c r="L3" s="184"/>
      <c r="M3" s="184"/>
      <c r="N3" s="245"/>
      <c r="O3" s="246"/>
    </row>
    <row r="4" spans="1:15" ht="15.75" customHeight="1" x14ac:dyDescent="0.25">
      <c r="A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 thickBot="1" x14ac:dyDescent="0.3">
      <c r="A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75" customHeight="1" x14ac:dyDescent="0.25">
      <c r="A6" s="2"/>
      <c r="D6" s="250" t="s">
        <v>6</v>
      </c>
      <c r="E6" s="251"/>
      <c r="F6" s="256" t="s">
        <v>7</v>
      </c>
      <c r="G6" s="256"/>
      <c r="H6" s="259" t="s">
        <v>8</v>
      </c>
      <c r="I6" s="259"/>
      <c r="J6" s="259" t="s">
        <v>9</v>
      </c>
      <c r="K6" s="271"/>
      <c r="L6" s="2"/>
      <c r="M6" s="2"/>
      <c r="N6" s="2"/>
      <c r="O6" s="2"/>
    </row>
    <row r="7" spans="1:15" ht="15.75" customHeight="1" x14ac:dyDescent="0.25">
      <c r="A7" s="2"/>
      <c r="D7" s="252" t="s">
        <v>10</v>
      </c>
      <c r="E7" s="253"/>
      <c r="F7" s="281"/>
      <c r="G7" s="281"/>
      <c r="H7" s="282"/>
      <c r="I7" s="282"/>
      <c r="J7" s="282"/>
      <c r="K7" s="283"/>
      <c r="L7" s="2"/>
      <c r="M7" s="2"/>
      <c r="N7" s="2"/>
      <c r="O7" s="2"/>
    </row>
    <row r="8" spans="1:15" ht="15.75" customHeight="1" x14ac:dyDescent="0.25">
      <c r="A8" s="2"/>
      <c r="D8" s="252" t="s">
        <v>11</v>
      </c>
      <c r="E8" s="253"/>
      <c r="F8" s="281"/>
      <c r="G8" s="281"/>
      <c r="H8" s="282"/>
      <c r="I8" s="282"/>
      <c r="J8" s="282"/>
      <c r="K8" s="283"/>
      <c r="L8" s="2"/>
      <c r="M8" s="2"/>
      <c r="N8" s="2"/>
      <c r="O8" s="2"/>
    </row>
    <row r="9" spans="1:15" ht="15.75" customHeight="1" thickBot="1" x14ac:dyDescent="0.3">
      <c r="A9" s="2"/>
      <c r="D9" s="254" t="s">
        <v>12</v>
      </c>
      <c r="E9" s="255"/>
      <c r="F9" s="258"/>
      <c r="G9" s="258"/>
      <c r="H9" s="258"/>
      <c r="I9" s="258"/>
      <c r="J9" s="258"/>
      <c r="K9" s="273"/>
      <c r="L9" s="2"/>
      <c r="M9" s="2"/>
      <c r="N9" s="2"/>
      <c r="O9" s="2"/>
    </row>
    <row r="10" spans="1:15" ht="15.75" customHeight="1" thickBot="1" x14ac:dyDescent="0.3">
      <c r="A10" s="2"/>
      <c r="D10" s="12"/>
      <c r="E10" s="12"/>
      <c r="F10" s="12"/>
      <c r="G10" s="12"/>
      <c r="H10" s="12"/>
      <c r="I10" s="12"/>
      <c r="J10" s="12"/>
      <c r="K10" s="12"/>
      <c r="L10" s="12"/>
      <c r="M10" s="2"/>
      <c r="N10" s="2"/>
      <c r="O10" s="2"/>
    </row>
    <row r="11" spans="1:15" ht="36" customHeight="1" thickBot="1" x14ac:dyDescent="0.3">
      <c r="A11" s="2"/>
      <c r="D11" s="278" t="s">
        <v>13</v>
      </c>
      <c r="E11" s="279"/>
      <c r="F11" s="279"/>
      <c r="G11" s="279"/>
      <c r="H11" s="279"/>
      <c r="I11" s="279"/>
      <c r="J11" s="279"/>
      <c r="K11" s="280"/>
      <c r="L11" s="2"/>
      <c r="M11" s="2"/>
      <c r="N11" s="2"/>
      <c r="O11" s="2"/>
    </row>
    <row r="12" spans="1:15" ht="15.75" customHeight="1" thickBot="1" x14ac:dyDescent="0.3">
      <c r="A12" s="2"/>
      <c r="D12" s="12"/>
      <c r="E12" s="20"/>
      <c r="F12" s="21"/>
      <c r="G12" s="21"/>
      <c r="H12" s="12"/>
      <c r="I12" s="12"/>
      <c r="J12" s="12"/>
      <c r="K12" s="12"/>
      <c r="L12" s="2"/>
      <c r="M12" s="2"/>
      <c r="N12" s="2"/>
      <c r="O12" s="2"/>
    </row>
    <row r="13" spans="1:15" ht="15.75" customHeight="1" x14ac:dyDescent="0.25">
      <c r="A13" s="2"/>
      <c r="D13" s="16" t="s">
        <v>14</v>
      </c>
      <c r="E13" s="247"/>
      <c r="F13" s="248"/>
      <c r="G13" s="249"/>
      <c r="H13" s="12"/>
      <c r="I13" s="12"/>
      <c r="J13" s="12"/>
      <c r="K13" s="12"/>
      <c r="L13" s="2"/>
      <c r="M13" s="2"/>
      <c r="N13" s="2"/>
      <c r="O13" s="2"/>
    </row>
    <row r="14" spans="1:15" ht="15.75" customHeight="1" x14ac:dyDescent="0.25">
      <c r="A14" s="2"/>
      <c r="D14" s="23" t="s">
        <v>15</v>
      </c>
      <c r="E14" s="216"/>
      <c r="F14" s="217"/>
      <c r="G14" s="218"/>
      <c r="H14" s="12"/>
      <c r="I14" s="12"/>
      <c r="J14" s="12"/>
      <c r="K14" s="12"/>
      <c r="L14" s="2"/>
      <c r="M14" s="2"/>
      <c r="N14" s="2"/>
      <c r="O14" s="2"/>
    </row>
    <row r="15" spans="1:15" ht="15.75" customHeight="1" thickBot="1" x14ac:dyDescent="0.3">
      <c r="A15" s="2"/>
      <c r="D15" s="19" t="s">
        <v>16</v>
      </c>
      <c r="E15" s="224"/>
      <c r="F15" s="225"/>
      <c r="G15" s="226"/>
      <c r="H15" s="12"/>
      <c r="I15" s="12"/>
      <c r="J15" s="12"/>
      <c r="K15" s="12"/>
      <c r="L15" s="2"/>
      <c r="M15" s="2"/>
      <c r="N15" s="2"/>
      <c r="O15" s="2"/>
    </row>
    <row r="16" spans="1:15" ht="15.75" customHeight="1" thickBot="1" x14ac:dyDescent="0.3">
      <c r="A16" s="2"/>
      <c r="B16" s="2"/>
      <c r="C16" s="2"/>
      <c r="D16" s="2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</row>
    <row r="17" spans="1:15" s="26" customFormat="1" ht="34.5" customHeight="1" thickBot="1" x14ac:dyDescent="0.3">
      <c r="A17" s="10"/>
      <c r="B17" s="25"/>
      <c r="C17" s="25"/>
      <c r="D17" s="212" t="s">
        <v>17</v>
      </c>
      <c r="E17" s="213"/>
      <c r="F17" s="213"/>
      <c r="G17" s="214"/>
      <c r="H17" s="214"/>
      <c r="I17" s="214"/>
      <c r="J17" s="213"/>
      <c r="K17" s="213"/>
      <c r="L17" s="215"/>
      <c r="M17" s="213" t="s">
        <v>18</v>
      </c>
      <c r="N17" s="213"/>
      <c r="O17" s="215"/>
    </row>
    <row r="18" spans="1:15" s="26" customFormat="1" ht="34.5" customHeight="1" x14ac:dyDescent="0.25">
      <c r="A18" s="241" t="s">
        <v>44</v>
      </c>
      <c r="B18" s="243" t="s">
        <v>45</v>
      </c>
      <c r="C18" s="186" t="s">
        <v>46</v>
      </c>
      <c r="D18" s="219" t="s">
        <v>19</v>
      </c>
      <c r="E18" s="220"/>
      <c r="F18" s="220"/>
      <c r="G18" s="221" t="s">
        <v>20</v>
      </c>
      <c r="H18" s="222"/>
      <c r="I18" s="223"/>
      <c r="J18" s="219" t="s">
        <v>21</v>
      </c>
      <c r="K18" s="220"/>
      <c r="L18" s="240"/>
      <c r="M18" s="238" t="s">
        <v>22</v>
      </c>
      <c r="N18" s="227" t="s">
        <v>23</v>
      </c>
      <c r="O18" s="229" t="s">
        <v>24</v>
      </c>
    </row>
    <row r="19" spans="1:15" s="26" customFormat="1" ht="34.5" customHeight="1" thickBot="1" x14ac:dyDescent="0.3">
      <c r="A19" s="242"/>
      <c r="B19" s="244"/>
      <c r="C19" s="187"/>
      <c r="D19" s="11" t="s">
        <v>25</v>
      </c>
      <c r="E19" s="3" t="s">
        <v>26</v>
      </c>
      <c r="F19" s="4" t="s">
        <v>27</v>
      </c>
      <c r="G19" s="92" t="s">
        <v>25</v>
      </c>
      <c r="H19" s="4" t="s">
        <v>26</v>
      </c>
      <c r="I19" s="93" t="s">
        <v>27</v>
      </c>
      <c r="J19" s="87" t="s">
        <v>25</v>
      </c>
      <c r="K19" s="5" t="s">
        <v>26</v>
      </c>
      <c r="L19" s="6" t="s">
        <v>27</v>
      </c>
      <c r="M19" s="239"/>
      <c r="N19" s="228"/>
      <c r="O19" s="187"/>
    </row>
    <row r="20" spans="1:15" s="26" customFormat="1" ht="15.75" customHeight="1" x14ac:dyDescent="0.25">
      <c r="A20" s="23" t="s">
        <v>7</v>
      </c>
      <c r="B20" s="134"/>
      <c r="C20" s="134"/>
      <c r="D20" s="94">
        <v>15</v>
      </c>
      <c r="E20" s="29">
        <v>15</v>
      </c>
      <c r="F20" s="22" t="b">
        <f t="shared" ref="F20:F56" si="0">IF(OR(ISBLANK(D20),ISBLANK(E20)),"Non réalisable",OR(AND(D20&lt;15,E20&lt;15),AND(D20&gt;=15,E20&gt;=15)))</f>
        <v>1</v>
      </c>
      <c r="G20" s="94">
        <v>15</v>
      </c>
      <c r="H20" s="29">
        <v>15</v>
      </c>
      <c r="I20" s="95" t="b">
        <f t="shared" ref="I20:I54" si="1">IF(OR(ISBLANK(G20),ISBLANK(H20)),"Non réalisable",OR(AND(G20&lt;15,H20&lt;15),AND(G20&gt;=15,H20&gt;=15)))</f>
        <v>1</v>
      </c>
      <c r="J20" s="88">
        <v>15</v>
      </c>
      <c r="K20" s="30">
        <v>15</v>
      </c>
      <c r="L20" s="15" t="b">
        <f t="shared" ref="L20:L56" si="2">IF(OR(ISBLANK(J20),ISBLANK(K20)),"Non réalisable",OR(AND(J20&lt;15,K20&lt;15),AND(J20&gt;=15,K20&gt;=15)))</f>
        <v>1</v>
      </c>
      <c r="M20" s="14" t="b">
        <f t="shared" ref="M20:M56" si="3">IF(OR(F20="Non réalisable",I20="Non réalisable"),"Non réalisable",OR(AND(D20&lt;15,E20&lt;15,G20&lt;15,H20&lt;15),AND(D20&gt;=15,E20&gt;=15,G20&gt;=15,H20&gt;=15)))</f>
        <v>1</v>
      </c>
      <c r="N20" s="105" t="b">
        <f t="shared" ref="N20:N56" si="4">IF(OR(F20="Non réalisable",L20="Non réalisable"),"Non réalisable",OR(AND(D20&lt;15,E20&lt;15,J20&lt;15,K20&lt;15),AND(D20&gt;=15,E20&gt;=15,J20&gt;=15,K20&gt;=15)))</f>
        <v>1</v>
      </c>
      <c r="O20" s="31" t="b">
        <f>IF(OR(I20="Non réalisable",L20="Non réalisable"),"Non réalisable",OR(AND(G20&lt;15,H20&lt;15,J20&lt;15,K20&lt;15),AND(G20&gt;=15,H20&gt;=15,J20&gt;=15,K20&gt;=15)))</f>
        <v>1</v>
      </c>
    </row>
    <row r="21" spans="1:15" s="26" customFormat="1" ht="15.75" customHeight="1" x14ac:dyDescent="0.25">
      <c r="A21" s="17" t="s">
        <v>7</v>
      </c>
      <c r="B21" s="134"/>
      <c r="C21" s="34"/>
      <c r="D21" s="96">
        <v>15</v>
      </c>
      <c r="E21" s="34">
        <v>15</v>
      </c>
      <c r="F21" s="13" t="b">
        <f t="shared" si="0"/>
        <v>1</v>
      </c>
      <c r="G21" s="96">
        <v>15</v>
      </c>
      <c r="H21" s="34">
        <v>15</v>
      </c>
      <c r="I21" s="97" t="b">
        <f t="shared" si="1"/>
        <v>1</v>
      </c>
      <c r="J21" s="89">
        <v>15</v>
      </c>
      <c r="K21" s="34">
        <v>15</v>
      </c>
      <c r="L21" s="13" t="b">
        <f t="shared" si="2"/>
        <v>1</v>
      </c>
      <c r="M21" s="35" t="b">
        <f t="shared" si="3"/>
        <v>1</v>
      </c>
      <c r="N21" s="106" t="b">
        <f t="shared" si="4"/>
        <v>1</v>
      </c>
      <c r="O21" s="36" t="b">
        <f t="shared" ref="O21:O54" si="5">IF(OR(I21="Non réalisable",L21="Non réalisable"),"Non réalisable",OR(AND(G21&lt;15,H21&lt;15,J21&lt;15,K21&lt;15),AND(G21&gt;=15,H21&gt;=15,J21&gt;=15,K21&gt;=15)))</f>
        <v>1</v>
      </c>
    </row>
    <row r="22" spans="1:15" s="26" customFormat="1" ht="15.75" customHeight="1" x14ac:dyDescent="0.25">
      <c r="A22" s="17" t="s">
        <v>7</v>
      </c>
      <c r="B22" s="134"/>
      <c r="C22" s="34"/>
      <c r="D22" s="96">
        <v>15</v>
      </c>
      <c r="E22" s="34">
        <v>15</v>
      </c>
      <c r="F22" s="13" t="b">
        <f t="shared" si="0"/>
        <v>1</v>
      </c>
      <c r="G22" s="96">
        <v>15</v>
      </c>
      <c r="H22" s="34">
        <v>15</v>
      </c>
      <c r="I22" s="97" t="b">
        <f t="shared" si="1"/>
        <v>1</v>
      </c>
      <c r="J22" s="89">
        <v>15</v>
      </c>
      <c r="K22" s="34">
        <v>15</v>
      </c>
      <c r="L22" s="13" t="b">
        <f t="shared" si="2"/>
        <v>1</v>
      </c>
      <c r="M22" s="35" t="b">
        <f t="shared" si="3"/>
        <v>1</v>
      </c>
      <c r="N22" s="106" t="b">
        <f t="shared" si="4"/>
        <v>1</v>
      </c>
      <c r="O22" s="36" t="b">
        <f t="shared" si="5"/>
        <v>1</v>
      </c>
    </row>
    <row r="23" spans="1:15" s="26" customFormat="1" ht="15.75" customHeight="1" x14ac:dyDescent="0.25">
      <c r="A23" s="17" t="s">
        <v>7</v>
      </c>
      <c r="B23" s="134"/>
      <c r="C23" s="34"/>
      <c r="D23" s="96">
        <v>15</v>
      </c>
      <c r="E23" s="34">
        <v>15</v>
      </c>
      <c r="F23" s="13" t="b">
        <f t="shared" si="0"/>
        <v>1</v>
      </c>
      <c r="G23" s="96">
        <v>15</v>
      </c>
      <c r="H23" s="34">
        <v>15</v>
      </c>
      <c r="I23" s="97" t="b">
        <f t="shared" si="1"/>
        <v>1</v>
      </c>
      <c r="J23" s="89">
        <v>15</v>
      </c>
      <c r="K23" s="34">
        <v>15</v>
      </c>
      <c r="L23" s="13" t="b">
        <f t="shared" si="2"/>
        <v>1</v>
      </c>
      <c r="M23" s="35" t="b">
        <f t="shared" si="3"/>
        <v>1</v>
      </c>
      <c r="N23" s="106" t="b">
        <f t="shared" si="4"/>
        <v>1</v>
      </c>
      <c r="O23" s="36" t="b">
        <f t="shared" si="5"/>
        <v>1</v>
      </c>
    </row>
    <row r="24" spans="1:15" s="26" customFormat="1" ht="15.75" customHeight="1" thickBot="1" x14ac:dyDescent="0.3">
      <c r="A24" s="164" t="s">
        <v>7</v>
      </c>
      <c r="B24" s="178"/>
      <c r="C24" s="125"/>
      <c r="D24" s="98">
        <v>15</v>
      </c>
      <c r="E24" s="39">
        <v>15</v>
      </c>
      <c r="F24" s="24" t="b">
        <f t="shared" si="0"/>
        <v>1</v>
      </c>
      <c r="G24" s="98">
        <v>15</v>
      </c>
      <c r="H24" s="39">
        <v>15</v>
      </c>
      <c r="I24" s="99" t="b">
        <f t="shared" si="1"/>
        <v>1</v>
      </c>
      <c r="J24" s="90">
        <v>15</v>
      </c>
      <c r="K24" s="39">
        <v>15</v>
      </c>
      <c r="L24" s="24" t="b">
        <f t="shared" si="2"/>
        <v>1</v>
      </c>
      <c r="M24" s="40" t="b">
        <f t="shared" si="3"/>
        <v>1</v>
      </c>
      <c r="N24" s="107" t="b">
        <f t="shared" si="4"/>
        <v>1</v>
      </c>
      <c r="O24" s="41" t="b">
        <f t="shared" si="5"/>
        <v>1</v>
      </c>
    </row>
    <row r="25" spans="1:15" s="26" customFormat="1" ht="15.75" customHeight="1" x14ac:dyDescent="0.25">
      <c r="A25" s="167" t="s">
        <v>8</v>
      </c>
      <c r="B25" s="127"/>
      <c r="C25" s="179"/>
      <c r="D25" s="94">
        <v>15</v>
      </c>
      <c r="E25" s="42">
        <v>15</v>
      </c>
      <c r="F25" s="22" t="b">
        <f t="shared" si="0"/>
        <v>1</v>
      </c>
      <c r="G25" s="94">
        <v>15</v>
      </c>
      <c r="H25" s="42">
        <v>15</v>
      </c>
      <c r="I25" s="100" t="b">
        <f t="shared" si="1"/>
        <v>1</v>
      </c>
      <c r="J25" s="91">
        <v>15</v>
      </c>
      <c r="K25" s="42">
        <v>15</v>
      </c>
      <c r="L25" s="15" t="b">
        <f t="shared" si="2"/>
        <v>1</v>
      </c>
      <c r="M25" s="14" t="b">
        <f t="shared" si="3"/>
        <v>1</v>
      </c>
      <c r="N25" s="105" t="b">
        <f t="shared" si="4"/>
        <v>1</v>
      </c>
      <c r="O25" s="31" t="b">
        <f t="shared" si="5"/>
        <v>1</v>
      </c>
    </row>
    <row r="26" spans="1:15" s="26" customFormat="1" ht="15.75" customHeight="1" x14ac:dyDescent="0.25">
      <c r="A26" s="170" t="s">
        <v>8</v>
      </c>
      <c r="B26" s="134"/>
      <c r="C26" s="180"/>
      <c r="D26" s="96">
        <v>15</v>
      </c>
      <c r="E26" s="34">
        <v>15</v>
      </c>
      <c r="F26" s="13" t="b">
        <f t="shared" si="0"/>
        <v>1</v>
      </c>
      <c r="G26" s="96">
        <v>15</v>
      </c>
      <c r="H26" s="34">
        <v>15</v>
      </c>
      <c r="I26" s="97" t="b">
        <f t="shared" si="1"/>
        <v>1</v>
      </c>
      <c r="J26" s="89">
        <v>15</v>
      </c>
      <c r="K26" s="34">
        <v>15</v>
      </c>
      <c r="L26" s="13" t="b">
        <f t="shared" si="2"/>
        <v>1</v>
      </c>
      <c r="M26" s="35" t="b">
        <f t="shared" si="3"/>
        <v>1</v>
      </c>
      <c r="N26" s="106" t="b">
        <f t="shared" si="4"/>
        <v>1</v>
      </c>
      <c r="O26" s="36" t="b">
        <f t="shared" si="5"/>
        <v>1</v>
      </c>
    </row>
    <row r="27" spans="1:15" s="26" customFormat="1" ht="15.75" customHeight="1" x14ac:dyDescent="0.25">
      <c r="A27" s="170" t="s">
        <v>8</v>
      </c>
      <c r="B27" s="134"/>
      <c r="C27" s="180"/>
      <c r="D27" s="96">
        <v>15</v>
      </c>
      <c r="E27" s="34">
        <v>15</v>
      </c>
      <c r="F27" s="13" t="b">
        <f t="shared" si="0"/>
        <v>1</v>
      </c>
      <c r="G27" s="96">
        <v>15</v>
      </c>
      <c r="H27" s="34">
        <v>15</v>
      </c>
      <c r="I27" s="97" t="b">
        <f t="shared" si="1"/>
        <v>1</v>
      </c>
      <c r="J27" s="89">
        <v>15</v>
      </c>
      <c r="K27" s="34">
        <v>15</v>
      </c>
      <c r="L27" s="13" t="b">
        <f t="shared" si="2"/>
        <v>1</v>
      </c>
      <c r="M27" s="35" t="b">
        <f t="shared" si="3"/>
        <v>1</v>
      </c>
      <c r="N27" s="106" t="b">
        <f t="shared" si="4"/>
        <v>1</v>
      </c>
      <c r="O27" s="36" t="b">
        <f t="shared" si="5"/>
        <v>1</v>
      </c>
    </row>
    <row r="28" spans="1:15" s="26" customFormat="1" ht="15.75" customHeight="1" x14ac:dyDescent="0.25">
      <c r="A28" s="170" t="s">
        <v>8</v>
      </c>
      <c r="B28" s="134"/>
      <c r="C28" s="180"/>
      <c r="D28" s="96">
        <v>15</v>
      </c>
      <c r="E28" s="34">
        <v>15</v>
      </c>
      <c r="F28" s="13" t="b">
        <f t="shared" si="0"/>
        <v>1</v>
      </c>
      <c r="G28" s="96">
        <v>15</v>
      </c>
      <c r="H28" s="34">
        <v>15</v>
      </c>
      <c r="I28" s="97" t="b">
        <f t="shared" si="1"/>
        <v>1</v>
      </c>
      <c r="J28" s="89">
        <v>15</v>
      </c>
      <c r="K28" s="34">
        <v>15</v>
      </c>
      <c r="L28" s="13" t="b">
        <f t="shared" si="2"/>
        <v>1</v>
      </c>
      <c r="M28" s="35" t="b">
        <f t="shared" si="3"/>
        <v>1</v>
      </c>
      <c r="N28" s="106" t="b">
        <f t="shared" si="4"/>
        <v>1</v>
      </c>
      <c r="O28" s="36" t="b">
        <f t="shared" si="5"/>
        <v>1</v>
      </c>
    </row>
    <row r="29" spans="1:15" s="26" customFormat="1" ht="15.75" customHeight="1" x14ac:dyDescent="0.25">
      <c r="A29" s="170" t="s">
        <v>8</v>
      </c>
      <c r="B29" s="134"/>
      <c r="C29" s="180"/>
      <c r="D29" s="96">
        <v>15</v>
      </c>
      <c r="E29" s="34">
        <v>15</v>
      </c>
      <c r="F29" s="13" t="b">
        <f t="shared" si="0"/>
        <v>1</v>
      </c>
      <c r="G29" s="96">
        <v>15</v>
      </c>
      <c r="H29" s="34">
        <v>15</v>
      </c>
      <c r="I29" s="97" t="b">
        <f t="shared" si="1"/>
        <v>1</v>
      </c>
      <c r="J29" s="89">
        <v>15</v>
      </c>
      <c r="K29" s="34">
        <v>15</v>
      </c>
      <c r="L29" s="13" t="b">
        <f t="shared" si="2"/>
        <v>1</v>
      </c>
      <c r="M29" s="35" t="b">
        <f t="shared" si="3"/>
        <v>1</v>
      </c>
      <c r="N29" s="106" t="b">
        <f t="shared" si="4"/>
        <v>1</v>
      </c>
      <c r="O29" s="36" t="b">
        <f t="shared" si="5"/>
        <v>1</v>
      </c>
    </row>
    <row r="30" spans="1:15" s="26" customFormat="1" ht="15.75" customHeight="1" x14ac:dyDescent="0.25">
      <c r="A30" s="170" t="s">
        <v>8</v>
      </c>
      <c r="B30" s="134"/>
      <c r="C30" s="180"/>
      <c r="D30" s="96">
        <v>15</v>
      </c>
      <c r="E30" s="34">
        <v>15</v>
      </c>
      <c r="F30" s="13" t="b">
        <f t="shared" si="0"/>
        <v>1</v>
      </c>
      <c r="G30" s="96">
        <v>15</v>
      </c>
      <c r="H30" s="34">
        <v>15</v>
      </c>
      <c r="I30" s="97" t="b">
        <f t="shared" si="1"/>
        <v>1</v>
      </c>
      <c r="J30" s="89">
        <v>15</v>
      </c>
      <c r="K30" s="34">
        <v>15</v>
      </c>
      <c r="L30" s="13" t="b">
        <f t="shared" si="2"/>
        <v>1</v>
      </c>
      <c r="M30" s="35" t="b">
        <f t="shared" si="3"/>
        <v>1</v>
      </c>
      <c r="N30" s="106" t="b">
        <f t="shared" si="4"/>
        <v>1</v>
      </c>
      <c r="O30" s="36" t="b">
        <f t="shared" si="5"/>
        <v>1</v>
      </c>
    </row>
    <row r="31" spans="1:15" s="26" customFormat="1" ht="15.75" customHeight="1" x14ac:dyDescent="0.25">
      <c r="A31" s="170" t="s">
        <v>8</v>
      </c>
      <c r="B31" s="134"/>
      <c r="C31" s="180"/>
      <c r="D31" s="96">
        <v>15</v>
      </c>
      <c r="E31" s="34">
        <v>15</v>
      </c>
      <c r="F31" s="13" t="b">
        <f t="shared" si="0"/>
        <v>1</v>
      </c>
      <c r="G31" s="96">
        <v>15</v>
      </c>
      <c r="H31" s="34">
        <v>15</v>
      </c>
      <c r="I31" s="97" t="b">
        <f t="shared" si="1"/>
        <v>1</v>
      </c>
      <c r="J31" s="89">
        <v>15</v>
      </c>
      <c r="K31" s="34">
        <v>15</v>
      </c>
      <c r="L31" s="13" t="b">
        <f t="shared" si="2"/>
        <v>1</v>
      </c>
      <c r="M31" s="35" t="b">
        <f t="shared" si="3"/>
        <v>1</v>
      </c>
      <c r="N31" s="106" t="b">
        <f t="shared" si="4"/>
        <v>1</v>
      </c>
      <c r="O31" s="36" t="b">
        <f t="shared" si="5"/>
        <v>1</v>
      </c>
    </row>
    <row r="32" spans="1:15" s="26" customFormat="1" ht="15.75" customHeight="1" x14ac:dyDescent="0.25">
      <c r="A32" s="170" t="s">
        <v>8</v>
      </c>
      <c r="B32" s="134"/>
      <c r="C32" s="180"/>
      <c r="D32" s="96">
        <v>15</v>
      </c>
      <c r="E32" s="34">
        <v>15</v>
      </c>
      <c r="F32" s="13" t="b">
        <f t="shared" si="0"/>
        <v>1</v>
      </c>
      <c r="G32" s="96">
        <v>15</v>
      </c>
      <c r="H32" s="34">
        <v>15</v>
      </c>
      <c r="I32" s="97" t="b">
        <f t="shared" si="1"/>
        <v>1</v>
      </c>
      <c r="J32" s="89">
        <v>15</v>
      </c>
      <c r="K32" s="34">
        <v>15</v>
      </c>
      <c r="L32" s="13" t="b">
        <f t="shared" si="2"/>
        <v>1</v>
      </c>
      <c r="M32" s="35" t="b">
        <f t="shared" si="3"/>
        <v>1</v>
      </c>
      <c r="N32" s="106" t="b">
        <f t="shared" si="4"/>
        <v>1</v>
      </c>
      <c r="O32" s="36" t="b">
        <f t="shared" si="5"/>
        <v>1</v>
      </c>
    </row>
    <row r="33" spans="1:15" s="26" customFormat="1" ht="15.75" customHeight="1" x14ac:dyDescent="0.25">
      <c r="A33" s="170" t="s">
        <v>8</v>
      </c>
      <c r="B33" s="134"/>
      <c r="C33" s="180"/>
      <c r="D33" s="96">
        <v>15</v>
      </c>
      <c r="E33" s="34">
        <v>15</v>
      </c>
      <c r="F33" s="13" t="b">
        <f t="shared" si="0"/>
        <v>1</v>
      </c>
      <c r="G33" s="96">
        <v>15</v>
      </c>
      <c r="H33" s="34">
        <v>15</v>
      </c>
      <c r="I33" s="97" t="b">
        <f t="shared" si="1"/>
        <v>1</v>
      </c>
      <c r="J33" s="89">
        <v>15</v>
      </c>
      <c r="K33" s="89">
        <v>15</v>
      </c>
      <c r="L33" s="13" t="b">
        <f t="shared" si="2"/>
        <v>1</v>
      </c>
      <c r="M33" s="35" t="b">
        <f t="shared" si="3"/>
        <v>1</v>
      </c>
      <c r="N33" s="106" t="b">
        <f t="shared" si="4"/>
        <v>1</v>
      </c>
      <c r="O33" s="36" t="b">
        <f t="shared" si="5"/>
        <v>1</v>
      </c>
    </row>
    <row r="34" spans="1:15" s="26" customFormat="1" ht="15.75" customHeight="1" x14ac:dyDescent="0.25">
      <c r="A34" s="170" t="s">
        <v>8</v>
      </c>
      <c r="B34" s="134"/>
      <c r="C34" s="180"/>
      <c r="D34" s="96">
        <v>15</v>
      </c>
      <c r="E34" s="34">
        <v>15</v>
      </c>
      <c r="F34" s="13" t="b">
        <f t="shared" si="0"/>
        <v>1</v>
      </c>
      <c r="G34" s="96">
        <v>15</v>
      </c>
      <c r="H34" s="34">
        <v>15</v>
      </c>
      <c r="I34" s="97" t="b">
        <f t="shared" si="1"/>
        <v>1</v>
      </c>
      <c r="J34" s="89">
        <v>15</v>
      </c>
      <c r="K34" s="89">
        <v>15</v>
      </c>
      <c r="L34" s="13" t="b">
        <f t="shared" si="2"/>
        <v>1</v>
      </c>
      <c r="M34" s="35" t="b">
        <f t="shared" si="3"/>
        <v>1</v>
      </c>
      <c r="N34" s="106" t="b">
        <f t="shared" si="4"/>
        <v>1</v>
      </c>
      <c r="O34" s="36" t="b">
        <f t="shared" si="5"/>
        <v>1</v>
      </c>
    </row>
    <row r="35" spans="1:15" s="26" customFormat="1" ht="15.75" customHeight="1" x14ac:dyDescent="0.25">
      <c r="A35" s="170" t="s">
        <v>8</v>
      </c>
      <c r="B35" s="134"/>
      <c r="C35" s="180"/>
      <c r="D35" s="96">
        <v>15</v>
      </c>
      <c r="E35" s="34">
        <v>15</v>
      </c>
      <c r="F35" s="13" t="b">
        <f t="shared" si="0"/>
        <v>1</v>
      </c>
      <c r="G35" s="96">
        <v>15</v>
      </c>
      <c r="H35" s="34">
        <v>15</v>
      </c>
      <c r="I35" s="97" t="b">
        <f t="shared" si="1"/>
        <v>1</v>
      </c>
      <c r="J35" s="89">
        <v>15</v>
      </c>
      <c r="K35" s="34">
        <v>15</v>
      </c>
      <c r="L35" s="13" t="b">
        <f t="shared" si="2"/>
        <v>1</v>
      </c>
      <c r="M35" s="35" t="b">
        <f t="shared" si="3"/>
        <v>1</v>
      </c>
      <c r="N35" s="106" t="b">
        <f t="shared" si="4"/>
        <v>1</v>
      </c>
      <c r="O35" s="36" t="b">
        <f t="shared" si="5"/>
        <v>1</v>
      </c>
    </row>
    <row r="36" spans="1:15" s="26" customFormat="1" ht="15.75" customHeight="1" x14ac:dyDescent="0.25">
      <c r="A36" s="170" t="s">
        <v>8</v>
      </c>
      <c r="B36" s="134"/>
      <c r="C36" s="180"/>
      <c r="D36" s="96">
        <v>15</v>
      </c>
      <c r="E36" s="34">
        <v>15</v>
      </c>
      <c r="F36" s="13" t="b">
        <f t="shared" si="0"/>
        <v>1</v>
      </c>
      <c r="G36" s="96">
        <v>15</v>
      </c>
      <c r="H36" s="34">
        <v>15</v>
      </c>
      <c r="I36" s="97" t="b">
        <f t="shared" si="1"/>
        <v>1</v>
      </c>
      <c r="J36" s="89">
        <v>15</v>
      </c>
      <c r="K36" s="34">
        <v>15</v>
      </c>
      <c r="L36" s="13" t="b">
        <f t="shared" si="2"/>
        <v>1</v>
      </c>
      <c r="M36" s="35" t="b">
        <f t="shared" si="3"/>
        <v>1</v>
      </c>
      <c r="N36" s="106" t="b">
        <f t="shared" si="4"/>
        <v>1</v>
      </c>
      <c r="O36" s="36" t="b">
        <f t="shared" si="5"/>
        <v>1</v>
      </c>
    </row>
    <row r="37" spans="1:15" s="26" customFormat="1" ht="15.75" customHeight="1" x14ac:dyDescent="0.25">
      <c r="A37" s="170" t="s">
        <v>8</v>
      </c>
      <c r="B37" s="134"/>
      <c r="C37" s="180"/>
      <c r="D37" s="96">
        <v>15</v>
      </c>
      <c r="E37" s="34">
        <v>15</v>
      </c>
      <c r="F37" s="13" t="b">
        <f t="shared" si="0"/>
        <v>1</v>
      </c>
      <c r="G37" s="96">
        <v>15</v>
      </c>
      <c r="H37" s="34">
        <v>15</v>
      </c>
      <c r="I37" s="97" t="b">
        <f t="shared" si="1"/>
        <v>1</v>
      </c>
      <c r="J37" s="89">
        <v>15</v>
      </c>
      <c r="K37" s="34">
        <v>15</v>
      </c>
      <c r="L37" s="13" t="b">
        <f t="shared" si="2"/>
        <v>1</v>
      </c>
      <c r="M37" s="35" t="b">
        <f t="shared" si="3"/>
        <v>1</v>
      </c>
      <c r="N37" s="106" t="b">
        <f t="shared" si="4"/>
        <v>1</v>
      </c>
      <c r="O37" s="36" t="b">
        <f t="shared" si="5"/>
        <v>1</v>
      </c>
    </row>
    <row r="38" spans="1:15" s="26" customFormat="1" ht="15.75" customHeight="1" x14ac:dyDescent="0.25">
      <c r="A38" s="170" t="s">
        <v>8</v>
      </c>
      <c r="B38" s="134"/>
      <c r="C38" s="180"/>
      <c r="D38" s="96">
        <v>15</v>
      </c>
      <c r="E38" s="34">
        <v>15</v>
      </c>
      <c r="F38" s="13" t="b">
        <f t="shared" si="0"/>
        <v>1</v>
      </c>
      <c r="G38" s="96">
        <v>15</v>
      </c>
      <c r="H38" s="34">
        <v>15</v>
      </c>
      <c r="I38" s="97" t="b">
        <f t="shared" si="1"/>
        <v>1</v>
      </c>
      <c r="J38" s="89">
        <v>15</v>
      </c>
      <c r="K38" s="34">
        <v>15</v>
      </c>
      <c r="L38" s="13" t="b">
        <f t="shared" si="2"/>
        <v>1</v>
      </c>
      <c r="M38" s="35" t="b">
        <f t="shared" si="3"/>
        <v>1</v>
      </c>
      <c r="N38" s="106" t="b">
        <f t="shared" si="4"/>
        <v>1</v>
      </c>
      <c r="O38" s="36" t="b">
        <f t="shared" si="5"/>
        <v>1</v>
      </c>
    </row>
    <row r="39" spans="1:15" s="26" customFormat="1" ht="15.75" customHeight="1" x14ac:dyDescent="0.25">
      <c r="A39" s="170" t="s">
        <v>8</v>
      </c>
      <c r="B39" s="134"/>
      <c r="C39" s="180"/>
      <c r="D39" s="96">
        <v>15</v>
      </c>
      <c r="E39" s="34">
        <v>15</v>
      </c>
      <c r="F39" s="13" t="b">
        <f t="shared" si="0"/>
        <v>1</v>
      </c>
      <c r="G39" s="96">
        <v>15</v>
      </c>
      <c r="H39" s="34">
        <v>15</v>
      </c>
      <c r="I39" s="97" t="b">
        <f t="shared" si="1"/>
        <v>1</v>
      </c>
      <c r="J39" s="89">
        <v>15</v>
      </c>
      <c r="K39" s="34">
        <v>15</v>
      </c>
      <c r="L39" s="13" t="b">
        <f t="shared" si="2"/>
        <v>1</v>
      </c>
      <c r="M39" s="35" t="b">
        <f t="shared" si="3"/>
        <v>1</v>
      </c>
      <c r="N39" s="106" t="b">
        <f t="shared" si="4"/>
        <v>1</v>
      </c>
      <c r="O39" s="36" t="b">
        <f t="shared" si="5"/>
        <v>1</v>
      </c>
    </row>
    <row r="40" spans="1:15" s="26" customFormat="1" ht="15.75" customHeight="1" thickBot="1" x14ac:dyDescent="0.3">
      <c r="A40" s="172" t="s">
        <v>8</v>
      </c>
      <c r="B40" s="181"/>
      <c r="C40" s="182"/>
      <c r="D40" s="98">
        <v>15</v>
      </c>
      <c r="E40" s="39">
        <v>15</v>
      </c>
      <c r="F40" s="24" t="b">
        <f t="shared" si="0"/>
        <v>1</v>
      </c>
      <c r="G40" s="124">
        <v>15</v>
      </c>
      <c r="H40" s="125">
        <v>15</v>
      </c>
      <c r="I40" s="101" t="b">
        <f t="shared" si="1"/>
        <v>1</v>
      </c>
      <c r="J40" s="130">
        <v>15</v>
      </c>
      <c r="K40" s="125">
        <v>15</v>
      </c>
      <c r="L40" s="43" t="b">
        <f t="shared" si="2"/>
        <v>1</v>
      </c>
      <c r="M40" s="44" t="b">
        <f t="shared" si="3"/>
        <v>1</v>
      </c>
      <c r="N40" s="108" t="b">
        <f t="shared" si="4"/>
        <v>1</v>
      </c>
      <c r="O40" s="45" t="b">
        <f t="shared" si="5"/>
        <v>1</v>
      </c>
    </row>
    <row r="41" spans="1:15" s="26" customFormat="1" ht="15.75" customHeight="1" x14ac:dyDescent="0.25">
      <c r="A41" s="167" t="s">
        <v>9</v>
      </c>
      <c r="B41" s="127"/>
      <c r="C41" s="179"/>
      <c r="D41" s="94">
        <v>15</v>
      </c>
      <c r="E41" s="42">
        <v>15</v>
      </c>
      <c r="F41" s="22" t="b">
        <f t="shared" si="0"/>
        <v>1</v>
      </c>
      <c r="G41" s="126">
        <v>15</v>
      </c>
      <c r="H41" s="127">
        <v>15</v>
      </c>
      <c r="I41" s="128" t="b">
        <f t="shared" si="1"/>
        <v>1</v>
      </c>
      <c r="J41" s="131">
        <v>15</v>
      </c>
      <c r="K41" s="127">
        <v>15</v>
      </c>
      <c r="L41" s="128" t="b">
        <f t="shared" si="2"/>
        <v>1</v>
      </c>
      <c r="M41" s="123" t="b">
        <f t="shared" si="3"/>
        <v>1</v>
      </c>
      <c r="N41" s="109" t="b">
        <f t="shared" si="4"/>
        <v>1</v>
      </c>
      <c r="O41" s="47" t="b">
        <f t="shared" si="5"/>
        <v>1</v>
      </c>
    </row>
    <row r="42" spans="1:15" s="26" customFormat="1" ht="15.75" customHeight="1" x14ac:dyDescent="0.25">
      <c r="A42" s="170" t="s">
        <v>9</v>
      </c>
      <c r="B42" s="134"/>
      <c r="C42" s="180"/>
      <c r="D42" s="96">
        <v>15</v>
      </c>
      <c r="E42" s="34">
        <v>15</v>
      </c>
      <c r="F42" s="13" t="b">
        <f t="shared" si="0"/>
        <v>1</v>
      </c>
      <c r="G42" s="129">
        <v>15</v>
      </c>
      <c r="H42" s="34">
        <v>15</v>
      </c>
      <c r="I42" s="97" t="b">
        <f t="shared" si="1"/>
        <v>1</v>
      </c>
      <c r="J42" s="96">
        <v>15</v>
      </c>
      <c r="K42" s="34">
        <v>15</v>
      </c>
      <c r="L42" s="97" t="b">
        <f t="shared" si="2"/>
        <v>1</v>
      </c>
      <c r="M42" s="121" t="b">
        <f t="shared" si="3"/>
        <v>1</v>
      </c>
      <c r="N42" s="106" t="b">
        <f t="shared" si="4"/>
        <v>1</v>
      </c>
      <c r="O42" s="36" t="b">
        <f t="shared" si="5"/>
        <v>1</v>
      </c>
    </row>
    <row r="43" spans="1:15" s="26" customFormat="1" ht="15.75" customHeight="1" x14ac:dyDescent="0.25">
      <c r="A43" s="170" t="s">
        <v>9</v>
      </c>
      <c r="B43" s="134"/>
      <c r="C43" s="180"/>
      <c r="D43" s="96">
        <v>15</v>
      </c>
      <c r="E43" s="34">
        <v>15</v>
      </c>
      <c r="F43" s="13" t="b">
        <f t="shared" si="0"/>
        <v>1</v>
      </c>
      <c r="G43" s="129">
        <v>15</v>
      </c>
      <c r="H43" s="34">
        <v>15</v>
      </c>
      <c r="I43" s="97" t="b">
        <f t="shared" si="1"/>
        <v>1</v>
      </c>
      <c r="J43" s="96">
        <v>15</v>
      </c>
      <c r="K43" s="34">
        <v>15</v>
      </c>
      <c r="L43" s="97" t="b">
        <f t="shared" si="2"/>
        <v>1</v>
      </c>
      <c r="M43" s="121" t="b">
        <f t="shared" si="3"/>
        <v>1</v>
      </c>
      <c r="N43" s="106" t="b">
        <f t="shared" si="4"/>
        <v>1</v>
      </c>
      <c r="O43" s="36" t="b">
        <f t="shared" si="5"/>
        <v>1</v>
      </c>
    </row>
    <row r="44" spans="1:15" s="26" customFormat="1" ht="15.75" customHeight="1" x14ac:dyDescent="0.25">
      <c r="A44" s="170" t="s">
        <v>9</v>
      </c>
      <c r="B44" s="134"/>
      <c r="C44" s="180"/>
      <c r="D44" s="96">
        <v>15</v>
      </c>
      <c r="E44" s="34">
        <v>15</v>
      </c>
      <c r="F44" s="13" t="b">
        <f t="shared" si="0"/>
        <v>1</v>
      </c>
      <c r="G44" s="129">
        <v>15</v>
      </c>
      <c r="H44" s="34">
        <v>15</v>
      </c>
      <c r="I44" s="97" t="b">
        <f t="shared" si="1"/>
        <v>1</v>
      </c>
      <c r="J44" s="96">
        <v>15</v>
      </c>
      <c r="K44" s="34">
        <v>15</v>
      </c>
      <c r="L44" s="97" t="b">
        <f t="shared" si="2"/>
        <v>1</v>
      </c>
      <c r="M44" s="121" t="b">
        <f t="shared" si="3"/>
        <v>1</v>
      </c>
      <c r="N44" s="106" t="b">
        <f t="shared" si="4"/>
        <v>1</v>
      </c>
      <c r="O44" s="36" t="b">
        <f t="shared" si="5"/>
        <v>1</v>
      </c>
    </row>
    <row r="45" spans="1:15" s="26" customFormat="1" ht="15.75" customHeight="1" x14ac:dyDescent="0.25">
      <c r="A45" s="170" t="s">
        <v>9</v>
      </c>
      <c r="B45" s="134"/>
      <c r="C45" s="180"/>
      <c r="D45" s="96">
        <v>15</v>
      </c>
      <c r="E45" s="34">
        <v>15</v>
      </c>
      <c r="F45" s="13" t="b">
        <f t="shared" si="0"/>
        <v>1</v>
      </c>
      <c r="G45" s="129">
        <v>15</v>
      </c>
      <c r="H45" s="34">
        <v>15</v>
      </c>
      <c r="I45" s="97" t="b">
        <f t="shared" si="1"/>
        <v>1</v>
      </c>
      <c r="J45" s="96">
        <v>15</v>
      </c>
      <c r="K45" s="34">
        <v>15</v>
      </c>
      <c r="L45" s="97" t="b">
        <f t="shared" si="2"/>
        <v>1</v>
      </c>
      <c r="M45" s="121" t="b">
        <f t="shared" si="3"/>
        <v>1</v>
      </c>
      <c r="N45" s="106" t="b">
        <f t="shared" si="4"/>
        <v>1</v>
      </c>
      <c r="O45" s="36" t="b">
        <f t="shared" si="5"/>
        <v>1</v>
      </c>
    </row>
    <row r="46" spans="1:15" s="26" customFormat="1" ht="15.75" customHeight="1" x14ac:dyDescent="0.25">
      <c r="A46" s="170" t="s">
        <v>9</v>
      </c>
      <c r="B46" s="134"/>
      <c r="C46" s="180"/>
      <c r="D46" s="96">
        <v>15</v>
      </c>
      <c r="E46" s="34">
        <v>15</v>
      </c>
      <c r="F46" s="13" t="b">
        <f t="shared" si="0"/>
        <v>1</v>
      </c>
      <c r="G46" s="129">
        <v>15</v>
      </c>
      <c r="H46" s="34">
        <v>15</v>
      </c>
      <c r="I46" s="97" t="b">
        <f t="shared" si="1"/>
        <v>1</v>
      </c>
      <c r="J46" s="96">
        <v>15</v>
      </c>
      <c r="K46" s="34">
        <v>15</v>
      </c>
      <c r="L46" s="97" t="b">
        <f t="shared" si="2"/>
        <v>1</v>
      </c>
      <c r="M46" s="121" t="b">
        <f t="shared" si="3"/>
        <v>1</v>
      </c>
      <c r="N46" s="106" t="b">
        <f t="shared" si="4"/>
        <v>1</v>
      </c>
      <c r="O46" s="36" t="b">
        <f t="shared" si="5"/>
        <v>1</v>
      </c>
    </row>
    <row r="47" spans="1:15" s="26" customFormat="1" ht="15.75" customHeight="1" x14ac:dyDescent="0.25">
      <c r="A47" s="170" t="s">
        <v>9</v>
      </c>
      <c r="B47" s="134"/>
      <c r="C47" s="180"/>
      <c r="D47" s="96">
        <v>15</v>
      </c>
      <c r="E47" s="34">
        <v>15</v>
      </c>
      <c r="F47" s="13" t="b">
        <f t="shared" si="0"/>
        <v>1</v>
      </c>
      <c r="G47" s="129">
        <v>15</v>
      </c>
      <c r="H47" s="34">
        <v>15</v>
      </c>
      <c r="I47" s="97" t="b">
        <f t="shared" si="1"/>
        <v>1</v>
      </c>
      <c r="J47" s="96">
        <v>15</v>
      </c>
      <c r="K47" s="34">
        <v>15</v>
      </c>
      <c r="L47" s="97" t="b">
        <f t="shared" si="2"/>
        <v>1</v>
      </c>
      <c r="M47" s="121" t="b">
        <f t="shared" si="3"/>
        <v>1</v>
      </c>
      <c r="N47" s="106" t="b">
        <f t="shared" si="4"/>
        <v>1</v>
      </c>
      <c r="O47" s="36" t="b">
        <f t="shared" si="5"/>
        <v>1</v>
      </c>
    </row>
    <row r="48" spans="1:15" s="26" customFormat="1" ht="15.75" customHeight="1" x14ac:dyDescent="0.25">
      <c r="A48" s="170" t="s">
        <v>9</v>
      </c>
      <c r="B48" s="134"/>
      <c r="C48" s="180"/>
      <c r="D48" s="96">
        <v>15</v>
      </c>
      <c r="E48" s="34">
        <v>15</v>
      </c>
      <c r="F48" s="13" t="b">
        <f t="shared" si="0"/>
        <v>1</v>
      </c>
      <c r="G48" s="129">
        <v>15</v>
      </c>
      <c r="H48" s="34">
        <v>15</v>
      </c>
      <c r="I48" s="97" t="b">
        <f t="shared" si="1"/>
        <v>1</v>
      </c>
      <c r="J48" s="96">
        <v>15</v>
      </c>
      <c r="K48" s="34">
        <v>15</v>
      </c>
      <c r="L48" s="97" t="b">
        <f t="shared" si="2"/>
        <v>1</v>
      </c>
      <c r="M48" s="121" t="b">
        <f t="shared" si="3"/>
        <v>1</v>
      </c>
      <c r="N48" s="106" t="b">
        <f t="shared" si="4"/>
        <v>1</v>
      </c>
      <c r="O48" s="36" t="b">
        <f t="shared" si="5"/>
        <v>1</v>
      </c>
    </row>
    <row r="49" spans="1:36" s="26" customFormat="1" ht="15.75" customHeight="1" x14ac:dyDescent="0.25">
      <c r="A49" s="170" t="s">
        <v>9</v>
      </c>
      <c r="B49" s="134"/>
      <c r="C49" s="180"/>
      <c r="D49" s="96">
        <v>15</v>
      </c>
      <c r="E49" s="34">
        <v>15</v>
      </c>
      <c r="F49" s="13" t="b">
        <f t="shared" si="0"/>
        <v>1</v>
      </c>
      <c r="G49" s="129">
        <v>15</v>
      </c>
      <c r="H49" s="34">
        <v>15</v>
      </c>
      <c r="I49" s="97" t="b">
        <f t="shared" si="1"/>
        <v>1</v>
      </c>
      <c r="J49" s="96">
        <v>15</v>
      </c>
      <c r="K49" s="34">
        <v>15</v>
      </c>
      <c r="L49" s="97" t="b">
        <f t="shared" si="2"/>
        <v>1</v>
      </c>
      <c r="M49" s="121" t="b">
        <f t="shared" si="3"/>
        <v>1</v>
      </c>
      <c r="N49" s="106" t="b">
        <f t="shared" si="4"/>
        <v>1</v>
      </c>
      <c r="O49" s="36" t="b">
        <f t="shared" si="5"/>
        <v>1</v>
      </c>
    </row>
    <row r="50" spans="1:36" s="26" customFormat="1" ht="15.75" customHeight="1" x14ac:dyDescent="0.25">
      <c r="A50" s="170" t="s">
        <v>9</v>
      </c>
      <c r="B50" s="134"/>
      <c r="C50" s="180"/>
      <c r="D50" s="96">
        <v>15</v>
      </c>
      <c r="E50" s="34">
        <v>15</v>
      </c>
      <c r="F50" s="13" t="b">
        <f t="shared" si="0"/>
        <v>1</v>
      </c>
      <c r="G50" s="129">
        <v>15</v>
      </c>
      <c r="H50" s="34">
        <v>15</v>
      </c>
      <c r="I50" s="97" t="b">
        <f t="shared" si="1"/>
        <v>1</v>
      </c>
      <c r="J50" s="96">
        <v>15</v>
      </c>
      <c r="K50" s="34">
        <v>15</v>
      </c>
      <c r="L50" s="97" t="b">
        <f t="shared" si="2"/>
        <v>1</v>
      </c>
      <c r="M50" s="121" t="b">
        <f t="shared" si="3"/>
        <v>1</v>
      </c>
      <c r="N50" s="106" t="b">
        <f t="shared" si="4"/>
        <v>1</v>
      </c>
      <c r="O50" s="36" t="b">
        <f t="shared" si="5"/>
        <v>1</v>
      </c>
    </row>
    <row r="51" spans="1:36" s="26" customFormat="1" ht="15.75" customHeight="1" x14ac:dyDescent="0.25">
      <c r="A51" s="170" t="s">
        <v>9</v>
      </c>
      <c r="B51" s="134"/>
      <c r="C51" s="180"/>
      <c r="D51" s="96">
        <v>15</v>
      </c>
      <c r="E51" s="34">
        <v>15</v>
      </c>
      <c r="F51" s="13" t="b">
        <f t="shared" si="0"/>
        <v>1</v>
      </c>
      <c r="G51" s="96">
        <v>15</v>
      </c>
      <c r="H51" s="34">
        <v>15</v>
      </c>
      <c r="I51" s="97" t="b">
        <f t="shared" si="1"/>
        <v>1</v>
      </c>
      <c r="J51" s="96">
        <v>15</v>
      </c>
      <c r="K51" s="34">
        <v>15</v>
      </c>
      <c r="L51" s="97" t="b">
        <f t="shared" si="2"/>
        <v>1</v>
      </c>
      <c r="M51" s="121" t="b">
        <f t="shared" si="3"/>
        <v>1</v>
      </c>
      <c r="N51" s="106" t="b">
        <f t="shared" si="4"/>
        <v>1</v>
      </c>
      <c r="O51" s="36" t="b">
        <f t="shared" si="5"/>
        <v>1</v>
      </c>
    </row>
    <row r="52" spans="1:36" s="26" customFormat="1" ht="15.75" customHeight="1" x14ac:dyDescent="0.25">
      <c r="A52" s="170" t="s">
        <v>9</v>
      </c>
      <c r="B52" s="134"/>
      <c r="C52" s="180"/>
      <c r="D52" s="96">
        <v>15</v>
      </c>
      <c r="E52" s="34">
        <v>15</v>
      </c>
      <c r="F52" s="13" t="b">
        <f t="shared" si="0"/>
        <v>1</v>
      </c>
      <c r="G52" s="96">
        <v>15</v>
      </c>
      <c r="H52" s="34">
        <v>15</v>
      </c>
      <c r="I52" s="97" t="b">
        <f t="shared" si="1"/>
        <v>1</v>
      </c>
      <c r="J52" s="96">
        <v>15</v>
      </c>
      <c r="K52" s="34">
        <v>15</v>
      </c>
      <c r="L52" s="97" t="b">
        <f t="shared" si="2"/>
        <v>1</v>
      </c>
      <c r="M52" s="121" t="b">
        <f t="shared" si="3"/>
        <v>1</v>
      </c>
      <c r="N52" s="106" t="b">
        <f t="shared" si="4"/>
        <v>1</v>
      </c>
      <c r="O52" s="36" t="b">
        <f t="shared" si="5"/>
        <v>1</v>
      </c>
    </row>
    <row r="53" spans="1:36" s="26" customFormat="1" ht="15.75" customHeight="1" x14ac:dyDescent="0.25">
      <c r="A53" s="170" t="s">
        <v>9</v>
      </c>
      <c r="B53" s="134"/>
      <c r="C53" s="180"/>
      <c r="D53" s="96">
        <v>10</v>
      </c>
      <c r="E53" s="34">
        <v>15</v>
      </c>
      <c r="F53" s="13" t="b">
        <f t="shared" si="0"/>
        <v>0</v>
      </c>
      <c r="G53" s="96">
        <v>15</v>
      </c>
      <c r="H53" s="34">
        <v>15</v>
      </c>
      <c r="I53" s="97" t="b">
        <f t="shared" si="1"/>
        <v>1</v>
      </c>
      <c r="J53" s="96">
        <v>15</v>
      </c>
      <c r="K53" s="34">
        <v>15</v>
      </c>
      <c r="L53" s="97" t="b">
        <f t="shared" si="2"/>
        <v>1</v>
      </c>
      <c r="M53" s="121" t="b">
        <f t="shared" si="3"/>
        <v>0</v>
      </c>
      <c r="N53" s="106" t="b">
        <f t="shared" si="4"/>
        <v>0</v>
      </c>
      <c r="O53" s="36" t="b">
        <f t="shared" si="5"/>
        <v>1</v>
      </c>
    </row>
    <row r="54" spans="1:36" s="26" customFormat="1" ht="15.75" customHeight="1" x14ac:dyDescent="0.25">
      <c r="A54" s="170" t="s">
        <v>9</v>
      </c>
      <c r="B54" s="134"/>
      <c r="C54" s="180"/>
      <c r="D54" s="96">
        <v>10</v>
      </c>
      <c r="E54" s="34">
        <v>15</v>
      </c>
      <c r="F54" s="13" t="b">
        <f t="shared" si="0"/>
        <v>0</v>
      </c>
      <c r="G54" s="96">
        <v>10</v>
      </c>
      <c r="H54" s="34">
        <v>15</v>
      </c>
      <c r="I54" s="97" t="b">
        <f t="shared" si="1"/>
        <v>0</v>
      </c>
      <c r="J54" s="96">
        <v>10</v>
      </c>
      <c r="K54" s="34">
        <v>15</v>
      </c>
      <c r="L54" s="97" t="b">
        <f t="shared" si="2"/>
        <v>0</v>
      </c>
      <c r="M54" s="121" t="b">
        <f t="shared" si="3"/>
        <v>0</v>
      </c>
      <c r="N54" s="106" t="b">
        <f t="shared" si="4"/>
        <v>0</v>
      </c>
      <c r="O54" s="36" t="b">
        <f t="shared" si="5"/>
        <v>0</v>
      </c>
    </row>
    <row r="55" spans="1:36" s="26" customFormat="1" ht="15.75" customHeight="1" x14ac:dyDescent="0.25">
      <c r="A55" s="170" t="s">
        <v>9</v>
      </c>
      <c r="B55" s="134"/>
      <c r="C55" s="180"/>
      <c r="D55" s="96">
        <v>10</v>
      </c>
      <c r="E55" s="34">
        <v>15</v>
      </c>
      <c r="F55" s="13" t="b">
        <f t="shared" si="0"/>
        <v>0</v>
      </c>
      <c r="G55" s="96">
        <v>10</v>
      </c>
      <c r="H55" s="34">
        <v>15</v>
      </c>
      <c r="I55" s="97" t="b">
        <f>IF(OR(ISBLANK(G55),ISBLANK(H55)),"Non réalisable",OR(AND(G55&lt;15,H55&lt;15),AND(G55&gt;=15,H55&gt;=15)))</f>
        <v>0</v>
      </c>
      <c r="J55" s="96">
        <v>10</v>
      </c>
      <c r="K55" s="34">
        <v>15</v>
      </c>
      <c r="L55" s="97" t="b">
        <f t="shared" si="2"/>
        <v>0</v>
      </c>
      <c r="M55" s="121" t="b">
        <f t="shared" si="3"/>
        <v>0</v>
      </c>
      <c r="N55" s="106" t="b">
        <f t="shared" si="4"/>
        <v>0</v>
      </c>
      <c r="O55" s="36" t="b">
        <f>IF(OR(I55="Non réalisable",L55="Non réalisable"),"Non réalisable",OR(AND(G55&lt;15,H55&lt;15,J55&lt;15,K55&lt;15),AND(G55&gt;=15,H55&gt;=15,J55&gt;=15,K55&gt;=15)))</f>
        <v>0</v>
      </c>
    </row>
    <row r="56" spans="1:36" s="26" customFormat="1" ht="15.75" customHeight="1" thickBot="1" x14ac:dyDescent="0.3">
      <c r="A56" s="172" t="s">
        <v>9</v>
      </c>
      <c r="B56" s="181"/>
      <c r="C56" s="182"/>
      <c r="D56" s="102">
        <v>10</v>
      </c>
      <c r="E56" s="103">
        <v>15</v>
      </c>
      <c r="F56" s="24" t="b">
        <f t="shared" si="0"/>
        <v>0</v>
      </c>
      <c r="G56" s="102">
        <v>10</v>
      </c>
      <c r="H56" s="103">
        <v>15</v>
      </c>
      <c r="I56" s="104" t="b">
        <f>IF(OR(ISBLANK(G56),ISBLANK(H56)),"Non réalisable",OR(AND(G56&lt;15,H56&lt;15),AND(G56&gt;=15,H56&gt;=15)))</f>
        <v>0</v>
      </c>
      <c r="J56" s="102">
        <v>10</v>
      </c>
      <c r="K56" s="103">
        <v>15</v>
      </c>
      <c r="L56" s="104" t="b">
        <f t="shared" si="2"/>
        <v>0</v>
      </c>
      <c r="M56" s="122" t="b">
        <f t="shared" si="3"/>
        <v>0</v>
      </c>
      <c r="N56" s="107" t="b">
        <f t="shared" si="4"/>
        <v>0</v>
      </c>
      <c r="O56" s="41" t="b">
        <f>IF(OR(I56="Non réalisable",L56="Non réalisable"),"Non réalisable",OR(AND(G56&lt;15,H56&lt;15,J56&lt;15,K56&lt;15),AND(G56&gt;=15,H56&gt;=15,J56&gt;=15,K56&gt;=15)))</f>
        <v>0</v>
      </c>
    </row>
    <row r="57" spans="1:36" s="26" customFormat="1" ht="15.75" customHeight="1" thickBo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spans="1:36" s="26" customFormat="1" ht="15.75" customHeight="1" x14ac:dyDescent="0.25">
      <c r="A58" s="203" t="s">
        <v>28</v>
      </c>
      <c r="B58" s="204"/>
      <c r="C58" s="205"/>
      <c r="D58" s="48">
        <f t="shared" ref="D58:E58" si="6">AVERAGE(D20:D56)</f>
        <v>14.45945945945946</v>
      </c>
      <c r="E58" s="49">
        <f t="shared" si="6"/>
        <v>15</v>
      </c>
      <c r="F58" s="50" t="s">
        <v>29</v>
      </c>
      <c r="G58" s="49">
        <f t="shared" ref="G58" si="7">AVERAGE(G20:G56)</f>
        <v>14.594594594594595</v>
      </c>
      <c r="H58" s="49">
        <f>AVERAGE(H20:H56)</f>
        <v>15</v>
      </c>
      <c r="I58" s="49" t="s">
        <v>29</v>
      </c>
      <c r="J58" s="49">
        <f t="shared" ref="J58:K58" si="8">AVERAGE(J20:J56)</f>
        <v>14.594594594594595</v>
      </c>
      <c r="K58" s="49">
        <f t="shared" si="8"/>
        <v>15</v>
      </c>
      <c r="L58" s="51" t="s">
        <v>29</v>
      </c>
      <c r="M58" s="230" t="s">
        <v>30</v>
      </c>
      <c r="N58" s="231"/>
      <c r="O58" s="232"/>
      <c r="P58" s="12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</row>
    <row r="59" spans="1:36" s="26" customFormat="1" ht="15.75" customHeight="1" x14ac:dyDescent="0.25">
      <c r="A59" s="200" t="s">
        <v>31</v>
      </c>
      <c r="B59" s="201"/>
      <c r="C59" s="202"/>
      <c r="D59" s="52">
        <f t="shared" ref="D59:E59" si="9">STDEV(D20:D56)</f>
        <v>1.5740004693383916</v>
      </c>
      <c r="E59" s="53">
        <f t="shared" si="9"/>
        <v>0</v>
      </c>
      <c r="F59" s="53" t="s">
        <v>29</v>
      </c>
      <c r="G59" s="53">
        <f t="shared" ref="G59" si="10">STDEV(G20:G56)</f>
        <v>1.3836236534601505</v>
      </c>
      <c r="H59" s="53">
        <f>STDEV(H20:H56)</f>
        <v>0</v>
      </c>
      <c r="I59" s="53" t="s">
        <v>29</v>
      </c>
      <c r="J59" s="53">
        <f t="shared" ref="J59:K59" si="11">STDEV(J20:J56)</f>
        <v>1.3836236534601505</v>
      </c>
      <c r="K59" s="53">
        <f t="shared" si="11"/>
        <v>0</v>
      </c>
      <c r="L59" s="54" t="s">
        <v>29</v>
      </c>
      <c r="M59" s="8" t="s">
        <v>22</v>
      </c>
      <c r="N59" s="7" t="s">
        <v>23</v>
      </c>
      <c r="O59" s="9" t="s">
        <v>24</v>
      </c>
      <c r="P59" s="12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</row>
    <row r="60" spans="1:36" s="26" customFormat="1" ht="15.75" customHeight="1" x14ac:dyDescent="0.25">
      <c r="A60" s="200" t="s">
        <v>32</v>
      </c>
      <c r="B60" s="201"/>
      <c r="C60" s="202"/>
      <c r="D60" s="276"/>
      <c r="E60" s="277"/>
      <c r="F60" s="277"/>
      <c r="G60" s="277"/>
      <c r="H60" s="277"/>
      <c r="I60" s="277"/>
      <c r="J60" s="277"/>
      <c r="K60" s="277"/>
      <c r="L60" s="277"/>
      <c r="M60" s="52">
        <f>IFERROR(100*(COUNTIF(M20:M56,"VRAI")/(37-COUNTIF(M20:M56,"Non réalisable"))),"Non réalisable")</f>
        <v>89.189189189189193</v>
      </c>
      <c r="N60" s="53">
        <f t="shared" ref="N60:O60" si="12">IFERROR(100*(COUNTIF(N20:N56,"VRAI")/(37-COUNTIF(N20:N56,"Non réalisable"))),"Non réalisable")</f>
        <v>89.189189189189193</v>
      </c>
      <c r="O60" s="55">
        <f t="shared" si="12"/>
        <v>91.891891891891902</v>
      </c>
      <c r="P60" s="12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</row>
    <row r="61" spans="1:36" s="26" customFormat="1" ht="15.75" customHeight="1" x14ac:dyDescent="0.25">
      <c r="A61" s="200" t="s">
        <v>33</v>
      </c>
      <c r="B61" s="201"/>
      <c r="C61" s="202"/>
      <c r="D61" s="52">
        <f t="shared" ref="D61:E61" si="13">MIN(D20:D56)</f>
        <v>10</v>
      </c>
      <c r="E61" s="53">
        <f t="shared" si="13"/>
        <v>15</v>
      </c>
      <c r="F61" s="18" t="s">
        <v>29</v>
      </c>
      <c r="G61" s="53">
        <f t="shared" ref="G61" si="14">MIN(G20:G56)</f>
        <v>10</v>
      </c>
      <c r="H61" s="53">
        <f>MIN(H20:H56)</f>
        <v>15</v>
      </c>
      <c r="I61" s="18" t="s">
        <v>29</v>
      </c>
      <c r="J61" s="53">
        <f t="shared" ref="J61:K61" si="15">MIN(J20:J56)</f>
        <v>10</v>
      </c>
      <c r="K61" s="53">
        <f t="shared" si="15"/>
        <v>15</v>
      </c>
      <c r="L61" s="13" t="s">
        <v>29</v>
      </c>
      <c r="M61" s="233" t="s">
        <v>34</v>
      </c>
      <c r="N61" s="234"/>
      <c r="O61" s="235"/>
      <c r="P61" s="12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</row>
    <row r="62" spans="1:36" s="26" customFormat="1" ht="15.75" customHeight="1" x14ac:dyDescent="0.25">
      <c r="A62" s="200" t="s">
        <v>35</v>
      </c>
      <c r="B62" s="201"/>
      <c r="C62" s="202"/>
      <c r="D62" s="52">
        <f t="shared" ref="D62:E62" si="16">MAX(D20:D56)</f>
        <v>15</v>
      </c>
      <c r="E62" s="53">
        <f t="shared" si="16"/>
        <v>15</v>
      </c>
      <c r="F62" s="18" t="s">
        <v>29</v>
      </c>
      <c r="G62" s="53">
        <f t="shared" ref="G62" si="17">MAX(G20:G56)</f>
        <v>15</v>
      </c>
      <c r="H62" s="53">
        <f>MAX(H20:H56)</f>
        <v>15</v>
      </c>
      <c r="I62" s="18" t="s">
        <v>29</v>
      </c>
      <c r="J62" s="53">
        <f t="shared" ref="J62:K62" si="18">MAX(J20:J56)</f>
        <v>15</v>
      </c>
      <c r="K62" s="53">
        <f t="shared" si="18"/>
        <v>15</v>
      </c>
      <c r="L62" s="13" t="s">
        <v>29</v>
      </c>
      <c r="M62" s="8" t="s">
        <v>22</v>
      </c>
      <c r="N62" s="7" t="s">
        <v>23</v>
      </c>
      <c r="O62" s="9" t="s">
        <v>24</v>
      </c>
      <c r="P62" s="12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</row>
    <row r="63" spans="1:36" s="26" customFormat="1" ht="15.75" customHeight="1" thickBot="1" x14ac:dyDescent="0.3">
      <c r="A63" s="197" t="s">
        <v>36</v>
      </c>
      <c r="B63" s="198"/>
      <c r="C63" s="199"/>
      <c r="D63" s="56">
        <f>100*(COUNTIF(D20:D56,"&gt;=15")/(37-(COUNTBLANK(D20:D56)+COUNTIF(D20:D56,"*"))))</f>
        <v>89.189189189189193</v>
      </c>
      <c r="E63" s="56">
        <f>100*(COUNTIF(E20:E56,"&gt;=15")/(37-(COUNTBLANK(E20:E56)+COUNTIF(E20:E56,"*"))))</f>
        <v>100</v>
      </c>
      <c r="F63" s="56" t="s">
        <v>29</v>
      </c>
      <c r="G63" s="56">
        <f>100*(COUNTIF(G20:G56,"&gt;=15")/(37-(COUNTBLANK(G20:G56)+COUNTIF(G20:G56,"*"))))</f>
        <v>91.891891891891902</v>
      </c>
      <c r="H63" s="56">
        <f>100*(COUNTIF(H20:H56,"&gt;=15")/(37-(COUNTBLANK(H20:H56)+COUNTIF(H20:H56,"*"))))</f>
        <v>100</v>
      </c>
      <c r="I63" s="56" t="s">
        <v>29</v>
      </c>
      <c r="J63" s="56">
        <f>100*(COUNTIF(J20:J56,"&gt;=15")/(37-(COUNTBLANK(J20:J56)+COUNTIF(J20:J56,"*"))))</f>
        <v>91.891891891891902</v>
      </c>
      <c r="K63" s="56">
        <f>100*(COUNTIF(K20:K56,"&gt;=15")/(37-(COUNTBLANK(K20:K56)+COUNTIF(K20:K56,"*"))))</f>
        <v>100</v>
      </c>
      <c r="L63" s="57" t="s">
        <v>29</v>
      </c>
      <c r="M63" s="58" t="str">
        <f>IF(M60="Non réalisable","Non réalisable",IF(M60&gt;90,"CONFORME","NON CONFORME"))</f>
        <v>NON CONFORME</v>
      </c>
      <c r="N63" s="59" t="str">
        <f t="shared" ref="N63:O63" si="19">IF(N60="Non réalisable","Non réalisable",IF(N60&gt;90,"CONFORME","NON CONFORME"))</f>
        <v>NON CONFORME</v>
      </c>
      <c r="O63" s="60" t="str">
        <f t="shared" si="19"/>
        <v>CONFORME</v>
      </c>
      <c r="P63" s="12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</row>
    <row r="64" spans="1:36" s="26" customFormat="1" ht="15.75" customHeight="1" x14ac:dyDescent="0.25">
      <c r="A64" s="194" t="s">
        <v>37</v>
      </c>
      <c r="B64" s="195"/>
      <c r="C64" s="196"/>
      <c r="D64" s="210" t="s">
        <v>38</v>
      </c>
      <c r="E64" s="210"/>
      <c r="F64" s="210"/>
      <c r="G64" s="210" t="s">
        <v>39</v>
      </c>
      <c r="H64" s="210"/>
      <c r="I64" s="210"/>
      <c r="J64" s="210" t="s">
        <v>40</v>
      </c>
      <c r="K64" s="210"/>
      <c r="L64" s="211"/>
      <c r="M64" s="61"/>
      <c r="N64" s="61"/>
      <c r="O64" s="61"/>
      <c r="P64" s="12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</row>
    <row r="65" spans="1:36" s="26" customFormat="1" ht="15.75" customHeight="1" x14ac:dyDescent="0.25">
      <c r="A65" s="191" t="s">
        <v>41</v>
      </c>
      <c r="B65" s="192"/>
      <c r="C65" s="193"/>
      <c r="D65" s="206">
        <f>IFERROR(100*(COUNTIF(F20:F56,"VRAI")/(37-COUNTIF(F20:F56,"Non réalisable"))),"Non réalisable")</f>
        <v>89.189189189189193</v>
      </c>
      <c r="E65" s="206"/>
      <c r="F65" s="206"/>
      <c r="G65" s="206">
        <f>IFERROR(100*(COUNTIF(I20:I56,"VRAI")/(37-COUNTIF(I20:I56,"Non réalisable"))),"Non réalisable")</f>
        <v>91.891891891891902</v>
      </c>
      <c r="H65" s="206"/>
      <c r="I65" s="206"/>
      <c r="J65" s="206">
        <f>IFERROR(100*(COUNTIF(L20:L56,"VRAI")/(37-COUNTIF(L20:L56,"Non réalisable"))),"Non réalisable")</f>
        <v>91.891891891891902</v>
      </c>
      <c r="K65" s="206"/>
      <c r="L65" s="207"/>
      <c r="P65" s="12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</row>
    <row r="66" spans="1:36" s="26" customFormat="1" ht="15.75" customHeight="1" thickBot="1" x14ac:dyDescent="0.3">
      <c r="A66" s="188" t="s">
        <v>42</v>
      </c>
      <c r="B66" s="189"/>
      <c r="C66" s="190"/>
      <c r="D66" s="208" t="str">
        <f>IF(D65="Non réalisable","Non réalisable",IF(D65&gt;90,"CONFORME","NON CONFORME"))</f>
        <v>NON CONFORME</v>
      </c>
      <c r="E66" s="208"/>
      <c r="F66" s="208"/>
      <c r="G66" s="208" t="str">
        <f>IF(G65="Non réalisable","Non réalisable",IF(G65&gt;90,"CONFORME","NON CONFORME"))</f>
        <v>CONFORME</v>
      </c>
      <c r="H66" s="208"/>
      <c r="I66" s="208"/>
      <c r="J66" s="208" t="str">
        <f>IF(J65="Non réalisable","Non réalisable",IF(J65&gt;90,"CONFORME","NON CONFORME"))</f>
        <v>CONFORME</v>
      </c>
      <c r="K66" s="208"/>
      <c r="L66" s="209"/>
      <c r="P66" s="12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</row>
    <row r="67" spans="1:36" s="132" customFormat="1" ht="15.75" customHeight="1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 spans="1:36" s="132" customFormat="1" ht="15.75" customHeight="1" x14ac:dyDescent="0.25">
      <c r="M68" s="284" t="s">
        <v>30</v>
      </c>
      <c r="N68" s="284"/>
      <c r="O68" s="284"/>
    </row>
    <row r="69" spans="1:36" s="132" customFormat="1" ht="15.75" customHeight="1" x14ac:dyDescent="0.25">
      <c r="B69" s="132" t="s">
        <v>28</v>
      </c>
      <c r="D69" s="135">
        <f>((33*15)+(4*10))/37</f>
        <v>14.45945945945946</v>
      </c>
      <c r="E69" s="135">
        <v>15</v>
      </c>
      <c r="G69" s="135">
        <f>((34*15)+(3*10))/37</f>
        <v>14.594594594594595</v>
      </c>
      <c r="H69" s="135">
        <v>15</v>
      </c>
      <c r="J69" s="135">
        <f>((34*15)+(3*10))/37</f>
        <v>14.594594594594595</v>
      </c>
      <c r="K69" s="135">
        <v>15</v>
      </c>
      <c r="M69" s="135">
        <f>100*(33/37)</f>
        <v>89.189189189189193</v>
      </c>
      <c r="N69" s="135">
        <f>100*(33/37)</f>
        <v>89.189189189189193</v>
      </c>
      <c r="O69" s="135">
        <f>100*(34/37)</f>
        <v>91.891891891891902</v>
      </c>
    </row>
    <row r="70" spans="1:36" s="132" customFormat="1" ht="15.75" customHeight="1" x14ac:dyDescent="0.25">
      <c r="B70" s="159" t="s">
        <v>31</v>
      </c>
      <c r="D70" s="137">
        <v>1.6</v>
      </c>
      <c r="E70" s="135">
        <v>0</v>
      </c>
      <c r="G70" s="137">
        <v>1.4</v>
      </c>
      <c r="H70" s="135">
        <v>0</v>
      </c>
      <c r="J70" s="137">
        <v>1.4</v>
      </c>
      <c r="K70" s="135">
        <v>0</v>
      </c>
    </row>
    <row r="71" spans="1:36" s="132" customFormat="1" ht="15.75" customHeight="1" x14ac:dyDescent="0.25">
      <c r="B71" s="132" t="s">
        <v>33</v>
      </c>
      <c r="D71" s="135">
        <v>10</v>
      </c>
      <c r="E71" s="135">
        <v>15</v>
      </c>
      <c r="G71" s="135">
        <v>10</v>
      </c>
      <c r="H71" s="135">
        <v>15</v>
      </c>
      <c r="J71" s="135">
        <v>10</v>
      </c>
      <c r="K71" s="135">
        <v>15</v>
      </c>
    </row>
    <row r="72" spans="1:36" s="132" customFormat="1" ht="15.75" customHeight="1" x14ac:dyDescent="0.25">
      <c r="B72" s="132" t="s">
        <v>35</v>
      </c>
      <c r="D72" s="135">
        <v>15</v>
      </c>
      <c r="E72" s="135">
        <v>15</v>
      </c>
      <c r="G72" s="135">
        <v>15</v>
      </c>
      <c r="H72" s="135">
        <v>15</v>
      </c>
      <c r="J72" s="135">
        <v>15</v>
      </c>
      <c r="K72" s="135">
        <v>15</v>
      </c>
    </row>
    <row r="73" spans="1:36" s="132" customFormat="1" ht="15.75" customHeight="1" x14ac:dyDescent="0.25">
      <c r="B73" s="132" t="s">
        <v>36</v>
      </c>
      <c r="D73" s="135">
        <f>100*(33/37)</f>
        <v>89.189189189189193</v>
      </c>
      <c r="E73" s="135">
        <v>100</v>
      </c>
      <c r="G73" s="135">
        <f>100*(34/37)</f>
        <v>91.891891891891902</v>
      </c>
      <c r="H73" s="135">
        <v>100</v>
      </c>
      <c r="J73" s="135">
        <f>100*(34/37)</f>
        <v>91.891891891891902</v>
      </c>
      <c r="K73" s="135">
        <v>100</v>
      </c>
    </row>
    <row r="74" spans="1:36" s="132" customFormat="1" ht="15.75" customHeight="1" x14ac:dyDescent="0.25">
      <c r="B74" s="132" t="s">
        <v>41</v>
      </c>
      <c r="D74" s="285">
        <f>100*(33/37)</f>
        <v>89.189189189189193</v>
      </c>
      <c r="E74" s="285"/>
      <c r="G74" s="285">
        <f>100*(34/37)</f>
        <v>91.891891891891902</v>
      </c>
      <c r="H74" s="285"/>
      <c r="J74" s="285">
        <f>100*(34/37)</f>
        <v>91.891891891891902</v>
      </c>
      <c r="K74" s="285"/>
    </row>
    <row r="75" spans="1:36" s="132" customFormat="1" ht="15.75" customHeight="1" x14ac:dyDescent="0.25"/>
    <row r="76" spans="1:36" s="132" customFormat="1" ht="15.75" customHeight="1" x14ac:dyDescent="0.25"/>
    <row r="77" spans="1:36" s="132" customFormat="1" ht="15.75" customHeight="1" x14ac:dyDescent="0.25">
      <c r="A77" s="159"/>
      <c r="B77" s="136" t="s">
        <v>313</v>
      </c>
      <c r="C77" s="159"/>
    </row>
    <row r="78" spans="1:36" s="132" customFormat="1" ht="15.75" customHeight="1" x14ac:dyDescent="0.25"/>
    <row r="79" spans="1:36" s="132" customFormat="1" ht="15.75" customHeight="1" x14ac:dyDescent="0.25">
      <c r="B79" s="160" t="s">
        <v>314</v>
      </c>
      <c r="H79" s="160" t="s">
        <v>315</v>
      </c>
    </row>
    <row r="80" spans="1:36" s="132" customFormat="1" ht="15.75" customHeight="1" x14ac:dyDescent="0.25"/>
  </sheetData>
  <sheetProtection sheet="1" objects="1" scenarios="1"/>
  <mergeCells count="65">
    <mergeCell ref="A1:C1"/>
    <mergeCell ref="D1:J1"/>
    <mergeCell ref="K1:O1"/>
    <mergeCell ref="A2:C2"/>
    <mergeCell ref="D2:J2"/>
    <mergeCell ref="K2:O2"/>
    <mergeCell ref="A3:C3"/>
    <mergeCell ref="D3:J3"/>
    <mergeCell ref="K3:O3"/>
    <mergeCell ref="D6:E6"/>
    <mergeCell ref="F6:G6"/>
    <mergeCell ref="H6:I6"/>
    <mergeCell ref="J6:K6"/>
    <mergeCell ref="E13:G13"/>
    <mergeCell ref="D7:E7"/>
    <mergeCell ref="F7:G7"/>
    <mergeCell ref="H7:I7"/>
    <mergeCell ref="J7:K7"/>
    <mergeCell ref="D8:E8"/>
    <mergeCell ref="F8:G8"/>
    <mergeCell ref="H8:I8"/>
    <mergeCell ref="J8:K8"/>
    <mergeCell ref="D9:E9"/>
    <mergeCell ref="F9:G9"/>
    <mergeCell ref="H9:I9"/>
    <mergeCell ref="J9:K9"/>
    <mergeCell ref="D11:K11"/>
    <mergeCell ref="E14:G14"/>
    <mergeCell ref="E15:G15"/>
    <mergeCell ref="D17:L17"/>
    <mergeCell ref="M17:O17"/>
    <mergeCell ref="A18:A19"/>
    <mergeCell ref="B18:B19"/>
    <mergeCell ref="C18:C19"/>
    <mergeCell ref="D18:F18"/>
    <mergeCell ref="G18:I18"/>
    <mergeCell ref="J18:L18"/>
    <mergeCell ref="A63:C63"/>
    <mergeCell ref="M18:M19"/>
    <mergeCell ref="N18:N19"/>
    <mergeCell ref="O18:O19"/>
    <mergeCell ref="A58:C58"/>
    <mergeCell ref="M58:O58"/>
    <mergeCell ref="A59:C59"/>
    <mergeCell ref="A60:C60"/>
    <mergeCell ref="D60:L60"/>
    <mergeCell ref="A61:C61"/>
    <mergeCell ref="M61:O61"/>
    <mergeCell ref="A62:C62"/>
    <mergeCell ref="M68:O68"/>
    <mergeCell ref="A64:C64"/>
    <mergeCell ref="D64:F64"/>
    <mergeCell ref="G64:I64"/>
    <mergeCell ref="J64:L64"/>
    <mergeCell ref="A65:C65"/>
    <mergeCell ref="D65:F65"/>
    <mergeCell ref="G65:I65"/>
    <mergeCell ref="J65:L65"/>
    <mergeCell ref="D74:E74"/>
    <mergeCell ref="G74:H74"/>
    <mergeCell ref="J74:K74"/>
    <mergeCell ref="A66:C66"/>
    <mergeCell ref="D66:F66"/>
    <mergeCell ref="G66:I66"/>
    <mergeCell ref="J66:L66"/>
  </mergeCells>
  <conditionalFormatting sqref="D20:E56 G20:H56 J20:K56">
    <cfRule type="cellIs" dxfId="6" priority="1" operator="notBetween">
      <formula>0</formula>
      <formula>1000</formula>
    </cfRule>
    <cfRule type="cellIs" dxfId="5" priority="6" operator="lessThan">
      <formula>15</formula>
    </cfRule>
  </conditionalFormatting>
  <conditionalFormatting sqref="F20:F56 I20:I56 L20:O56 M60:O60 M63:O63 D65:L66">
    <cfRule type="cellIs" dxfId="4" priority="2" operator="equal">
      <formula>"Non réalisable"</formula>
    </cfRule>
  </conditionalFormatting>
  <conditionalFormatting sqref="F20:F56 I20:I56 L20:O56">
    <cfRule type="cellIs" dxfId="3" priority="7" operator="equal">
      <formula>TRUE</formula>
    </cfRule>
    <cfRule type="cellIs" dxfId="2" priority="8" operator="equal">
      <formula>FALSE</formula>
    </cfRule>
  </conditionalFormatting>
  <conditionalFormatting sqref="M63:O63 D66:L66">
    <cfRule type="cellIs" dxfId="1" priority="9" operator="equal">
      <formula>"CONFORME"</formula>
    </cfRule>
    <cfRule type="cellIs" dxfId="0" priority="10" operator="equal">
      <formula>"NON CONFORME"</formula>
    </cfRule>
  </conditionalFormatting>
  <dataValidations count="4">
    <dataValidation operator="notBetween" allowBlank="1" showInputMessage="1" showErrorMessage="1" sqref="E12:G12 F6:F8 J6:J8 H6:H8" xr:uid="{51416FCB-9A6B-4B1E-89C9-C9F95B0E55BC}"/>
    <dataValidation type="list" allowBlank="1" showInputMessage="1" showErrorMessage="1" sqref="B20:B56" xr:uid="{FCCC0E77-9B84-4925-84F7-CD862FF39A01}">
      <formula1>"Plaque/billes magnétiques,Plaque/colonne silice,Tube/colonne silice"</formula1>
    </dataValidation>
    <dataValidation type="list" allowBlank="1" showInputMessage="1" showErrorMessage="1" prompt="Cliquez ici et saisissez une des valeurs de la la liste d'éléments" sqref="F9:K9 E13:G14" xr:uid="{80B6CBDE-F57C-42A8-A930-E865CBB35E65}">
      <formula1>"KARINE LE ROUX,MALIKA MERBAH,LUDIVINE LIETAR,MELISSANDRE BARBET"</formula1>
    </dataValidation>
    <dataValidation type="list" allowBlank="1" showInputMessage="1" showErrorMessage="1" prompt="Cliquez ici et saisissez une des valeurs de la la liste d'éléments" sqref="E15:G15" xr:uid="{347B6DC4-E652-40E9-9E69-B41253070921}">
      <formula1>"KARINE LE ROUX,MALIKA MERBAH,LUDIVINE LIETAR,MELISSANDRE BARBET,-"</formula1>
    </dataValidation>
  </dataValidations>
  <pageMargins left="0" right="0" top="0" bottom="0" header="0" footer="0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>Karine LE ROUX</DisplayName>
        <AccountId>17</AccountId>
        <AccountType/>
      </UserInfo>
      <UserInfo>
        <DisplayName>Christophe AUDEBERT</DisplayName>
        <AccountId>6</AccountId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ée un document." ma:contentTypeScope="" ma:versionID="515b5f20a883f93da2de608783c94196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3f1ffd1e4a740c2d0b3921dc8576dfe1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37E94F-D00F-400C-9F68-630ED19F9ECE}">
  <ds:schemaRefs>
    <ds:schemaRef ds:uri="http://schemas.microsoft.com/office/2006/metadata/properties"/>
    <ds:schemaRef ds:uri="http://schemas.microsoft.com/office/infopath/2007/PartnerControls"/>
    <ds:schemaRef ds:uri="82b8d2fe-584e-491d-ab11-5bb092808c81"/>
    <ds:schemaRef ds:uri="5c47aca6-1557-4609-88b8-7e43a186391a"/>
  </ds:schemaRefs>
</ds:datastoreItem>
</file>

<file path=customXml/itemProps2.xml><?xml version="1.0" encoding="utf-8"?>
<ds:datastoreItem xmlns:ds="http://schemas.openxmlformats.org/officeDocument/2006/customXml" ds:itemID="{90EB591F-7B6B-4362-905D-973606302758}"/>
</file>

<file path=customXml/itemProps3.xml><?xml version="1.0" encoding="utf-8"?>
<ds:datastoreItem xmlns:ds="http://schemas.openxmlformats.org/officeDocument/2006/customXml" ds:itemID="{A94C1989-60CC-4BD1-A9CC-35CD3F9ADF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Répétabilité  Reproductibilité</vt:lpstr>
      <vt:lpstr>Formules</vt:lpstr>
      <vt:lpstr>Vérifications formules 1</vt:lpstr>
      <vt:lpstr>Vérifications formules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2023-06-27T09:50:53Z</dcterms:created>
  <dcterms:modified xsi:type="dcterms:W3CDTF">2024-12-17T11:09:16Z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3600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