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35" windowWidth="14355" windowHeight="10290" activeTab="1"/>
  </bookViews>
  <sheets>
    <sheet name="Flat" sheetId="1" r:id="rId1"/>
    <sheet name="Contoured" sheetId="2" r:id="rId2"/>
  </sheets>
  <calcPr calcId="145621"/>
</workbook>
</file>

<file path=xl/calcChain.xml><?xml version="1.0" encoding="utf-8"?>
<calcChain xmlns="http://schemas.openxmlformats.org/spreadsheetml/2006/main">
  <c r="B118" i="2" l="1"/>
  <c r="B112" i="2"/>
  <c r="B113" i="2"/>
  <c r="B114" i="2"/>
  <c r="B115" i="2"/>
  <c r="B116" i="2"/>
  <c r="B101" i="2"/>
  <c r="B102" i="2"/>
  <c r="B103" i="2"/>
  <c r="B104" i="2"/>
  <c r="B105" i="2"/>
  <c r="B106" i="2"/>
  <c r="B107" i="2"/>
  <c r="B108" i="2"/>
  <c r="B109" i="2"/>
  <c r="B110" i="2"/>
  <c r="B111" i="2"/>
  <c r="B100" i="2"/>
  <c r="B99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22" i="2"/>
  <c r="K112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B119" i="2" s="1"/>
  <c r="Q120" i="2"/>
  <c r="B120" i="2" s="1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7" i="2"/>
  <c r="Q17" i="2"/>
  <c r="L17" i="2"/>
  <c r="C8" i="2"/>
  <c r="C9" i="2"/>
  <c r="B117" i="2"/>
  <c r="C7" i="2"/>
  <c r="B98" i="2"/>
  <c r="C6" i="2"/>
  <c r="C5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7" i="2"/>
  <c r="N13" i="2"/>
  <c r="K120" i="2"/>
  <c r="K119" i="2"/>
  <c r="K118" i="2"/>
  <c r="K114" i="2"/>
  <c r="K113" i="2" s="1"/>
  <c r="K115" i="2"/>
  <c r="K116" i="2"/>
  <c r="K117" i="2"/>
  <c r="B7" i="2"/>
  <c r="J21" i="2"/>
  <c r="J20" i="2" s="1"/>
  <c r="J19" i="2" s="1"/>
  <c r="J18" i="2" s="1"/>
  <c r="J17" i="2" s="1"/>
  <c r="B9" i="2"/>
  <c r="B8" i="2"/>
  <c r="J47" i="2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45" i="2"/>
  <c r="J46" i="2" s="1"/>
  <c r="J43" i="2"/>
  <c r="J42" i="2" s="1"/>
  <c r="J41" i="2" s="1"/>
  <c r="J40" i="2" s="1"/>
  <c r="J39" i="2" s="1"/>
  <c r="J38" i="2" s="1"/>
  <c r="J37" i="2" s="1"/>
  <c r="J36" i="2" s="1"/>
  <c r="J35" i="2" s="1"/>
  <c r="J34" i="2" s="1"/>
  <c r="J33" i="2" s="1"/>
  <c r="J32" i="2" s="1"/>
  <c r="J31" i="2" s="1"/>
  <c r="J30" i="2" s="1"/>
  <c r="J29" i="2" s="1"/>
  <c r="J28" i="2" s="1"/>
  <c r="J27" i="2" s="1"/>
  <c r="J26" i="2" s="1"/>
  <c r="J25" i="2" s="1"/>
  <c r="J24" i="2" s="1"/>
  <c r="J23" i="2" s="1"/>
  <c r="J22" i="2" s="1"/>
  <c r="B21" i="2" s="1"/>
  <c r="J44" i="2"/>
  <c r="B6" i="2"/>
  <c r="B5" i="2"/>
  <c r="B4" i="2"/>
  <c r="C19" i="1" l="1"/>
  <c r="C20" i="1"/>
  <c r="C21" i="1"/>
  <c r="C22" i="1"/>
  <c r="C23" i="1"/>
  <c r="C24" i="1"/>
  <c r="C18" i="1" l="1"/>
  <c r="C17" i="1"/>
  <c r="C16" i="1"/>
  <c r="C15" i="1"/>
  <c r="C14" i="1"/>
  <c r="A64" i="1"/>
</calcChain>
</file>

<file path=xl/sharedStrings.xml><?xml version="1.0" encoding="utf-8"?>
<sst xmlns="http://schemas.openxmlformats.org/spreadsheetml/2006/main" count="42" uniqueCount="24">
  <si>
    <t>x [mm]</t>
  </si>
  <si>
    <t>y [mm}</t>
  </si>
  <si>
    <t>Piston Top</t>
  </si>
  <si>
    <t>Piston Side</t>
  </si>
  <si>
    <t>y [mm]</t>
  </si>
  <si>
    <t>Piston Bottom</t>
  </si>
  <si>
    <t>Circle1</t>
  </si>
  <si>
    <t>Circle2</t>
  </si>
  <si>
    <t>Angle1</t>
  </si>
  <si>
    <t>Angle2</t>
  </si>
  <si>
    <t>y[mm]</t>
  </si>
  <si>
    <t>Flat top</t>
  </si>
  <si>
    <t>r</t>
  </si>
  <si>
    <t>a</t>
  </si>
  <si>
    <t>b</t>
  </si>
  <si>
    <t>y</t>
  </si>
  <si>
    <t>r^2-(x-a)^2</t>
  </si>
  <si>
    <t>f(y)</t>
  </si>
  <si>
    <t>x</t>
  </si>
  <si>
    <t>Flat Top</t>
  </si>
  <si>
    <t>Circle</t>
  </si>
  <si>
    <t>Radius</t>
  </si>
  <si>
    <t>Outer</t>
  </si>
  <si>
    <t>Known Points from 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</si>
</sst>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2:P86"/>
  <sheetViews>
    <sheetView zoomScale="115" zoomScaleNormal="115" workbookViewId="0">
      <selection activeCell="C7" sqref="C7"/>
    </sheetView>
  </sheetViews>
  <sheetFormatPr defaultRowHeight="15" x14ac:dyDescent="0.25"/>
  <sheetData>
    <row r="12" spans="1:16" x14ac:dyDescent="0.25">
      <c r="A12" t="s">
        <v>2</v>
      </c>
      <c r="C12" t="s">
        <v>3</v>
      </c>
      <c r="E12" t="s">
        <v>5</v>
      </c>
    </row>
    <row r="13" spans="1:16" x14ac:dyDescent="0.25">
      <c r="A13" t="s">
        <v>0</v>
      </c>
      <c r="C13" t="s">
        <v>0</v>
      </c>
      <c r="D13" t="s">
        <v>4</v>
      </c>
      <c r="L13" t="s">
        <v>1</v>
      </c>
    </row>
    <row r="14" spans="1:16" x14ac:dyDescent="0.25">
      <c r="A14">
        <v>0</v>
      </c>
      <c r="B14">
        <v>-14.9</v>
      </c>
      <c r="C14">
        <f t="shared" ref="A14:C64" si="0">98.87/2</f>
        <v>49.435000000000002</v>
      </c>
      <c r="D14">
        <v>-15</v>
      </c>
      <c r="E14">
        <v>56.25</v>
      </c>
      <c r="F14">
        <v>-69.25</v>
      </c>
      <c r="L14">
        <v>56.65</v>
      </c>
      <c r="N14">
        <v>72</v>
      </c>
      <c r="P14">
        <v>0</v>
      </c>
    </row>
    <row r="15" spans="1:16" x14ac:dyDescent="0.25">
      <c r="A15">
        <v>1</v>
      </c>
      <c r="B15">
        <v>-14.9</v>
      </c>
      <c r="C15">
        <f t="shared" si="0"/>
        <v>49.435000000000002</v>
      </c>
      <c r="D15">
        <v>-16</v>
      </c>
      <c r="E15">
        <v>56</v>
      </c>
      <c r="F15">
        <v>-69.25</v>
      </c>
      <c r="L15">
        <v>56.65</v>
      </c>
      <c r="N15">
        <v>71</v>
      </c>
      <c r="P15">
        <v>0</v>
      </c>
    </row>
    <row r="16" spans="1:16" x14ac:dyDescent="0.25">
      <c r="A16">
        <v>2</v>
      </c>
      <c r="B16">
        <v>-14.9</v>
      </c>
      <c r="C16">
        <f t="shared" si="0"/>
        <v>49.435000000000002</v>
      </c>
      <c r="D16">
        <v>-17</v>
      </c>
      <c r="E16">
        <v>55</v>
      </c>
      <c r="F16">
        <v>-69.25</v>
      </c>
      <c r="L16">
        <v>56.65</v>
      </c>
      <c r="N16">
        <v>70</v>
      </c>
      <c r="P16">
        <v>0</v>
      </c>
    </row>
    <row r="17" spans="1:16" x14ac:dyDescent="0.25">
      <c r="A17">
        <v>3</v>
      </c>
      <c r="B17">
        <v>-14.9</v>
      </c>
      <c r="C17">
        <f t="shared" si="0"/>
        <v>49.435000000000002</v>
      </c>
      <c r="D17">
        <v>-18</v>
      </c>
      <c r="E17">
        <v>54</v>
      </c>
      <c r="F17">
        <v>-69.25</v>
      </c>
      <c r="L17">
        <v>56.65</v>
      </c>
      <c r="N17">
        <v>69</v>
      </c>
      <c r="P17">
        <v>0</v>
      </c>
    </row>
    <row r="18" spans="1:16" x14ac:dyDescent="0.25">
      <c r="A18">
        <v>4</v>
      </c>
      <c r="B18">
        <v>-14.9</v>
      </c>
      <c r="C18">
        <f t="shared" si="0"/>
        <v>49.435000000000002</v>
      </c>
      <c r="D18">
        <v>-19</v>
      </c>
      <c r="E18">
        <v>53</v>
      </c>
      <c r="F18">
        <v>-69.25</v>
      </c>
      <c r="L18">
        <v>56.65</v>
      </c>
      <c r="N18">
        <v>68</v>
      </c>
      <c r="P18">
        <v>0</v>
      </c>
    </row>
    <row r="19" spans="1:16" x14ac:dyDescent="0.25">
      <c r="A19">
        <v>5</v>
      </c>
      <c r="B19">
        <v>-14.9</v>
      </c>
      <c r="C19">
        <f t="shared" si="0"/>
        <v>49.435000000000002</v>
      </c>
      <c r="D19">
        <v>-20</v>
      </c>
      <c r="E19">
        <v>52</v>
      </c>
      <c r="F19">
        <v>-69.25</v>
      </c>
      <c r="L19">
        <v>56.65</v>
      </c>
      <c r="N19">
        <v>67</v>
      </c>
      <c r="P19">
        <v>0</v>
      </c>
    </row>
    <row r="20" spans="1:16" x14ac:dyDescent="0.25">
      <c r="A20">
        <v>6</v>
      </c>
      <c r="B20">
        <v>-14.9</v>
      </c>
      <c r="C20">
        <f t="shared" si="0"/>
        <v>49.435000000000002</v>
      </c>
      <c r="D20">
        <v>-21</v>
      </c>
      <c r="E20">
        <v>51</v>
      </c>
      <c r="F20">
        <v>-69.25</v>
      </c>
      <c r="L20">
        <v>56.65</v>
      </c>
      <c r="N20">
        <v>66</v>
      </c>
      <c r="P20">
        <v>0</v>
      </c>
    </row>
    <row r="21" spans="1:16" x14ac:dyDescent="0.25">
      <c r="A21">
        <v>7</v>
      </c>
      <c r="B21">
        <v>-14.9</v>
      </c>
      <c r="C21">
        <f t="shared" si="0"/>
        <v>49.435000000000002</v>
      </c>
      <c r="D21">
        <v>-22</v>
      </c>
      <c r="E21">
        <v>50</v>
      </c>
      <c r="F21">
        <v>-69.25</v>
      </c>
      <c r="L21">
        <v>56.65</v>
      </c>
      <c r="N21">
        <v>65</v>
      </c>
      <c r="P21">
        <v>0</v>
      </c>
    </row>
    <row r="22" spans="1:16" x14ac:dyDescent="0.25">
      <c r="A22">
        <v>8</v>
      </c>
      <c r="B22">
        <v>-14.9</v>
      </c>
      <c r="C22">
        <f t="shared" si="0"/>
        <v>49.435000000000002</v>
      </c>
      <c r="D22">
        <v>-23</v>
      </c>
      <c r="E22">
        <v>49</v>
      </c>
      <c r="F22">
        <v>-69.25</v>
      </c>
      <c r="L22">
        <v>56.65</v>
      </c>
      <c r="N22">
        <v>64</v>
      </c>
      <c r="P22">
        <v>0</v>
      </c>
    </row>
    <row r="23" spans="1:16" x14ac:dyDescent="0.25">
      <c r="A23">
        <v>9</v>
      </c>
      <c r="B23">
        <v>-14.9</v>
      </c>
      <c r="C23">
        <f t="shared" si="0"/>
        <v>49.435000000000002</v>
      </c>
      <c r="D23">
        <v>-24</v>
      </c>
      <c r="E23">
        <v>48</v>
      </c>
      <c r="F23">
        <v>-69.25</v>
      </c>
      <c r="L23">
        <v>56.65</v>
      </c>
      <c r="N23">
        <v>63</v>
      </c>
      <c r="P23">
        <v>0</v>
      </c>
    </row>
    <row r="24" spans="1:16" x14ac:dyDescent="0.25">
      <c r="A24">
        <v>10</v>
      </c>
      <c r="B24">
        <v>-14.9</v>
      </c>
      <c r="C24">
        <f t="shared" si="0"/>
        <v>49.435000000000002</v>
      </c>
      <c r="D24">
        <v>-25</v>
      </c>
      <c r="E24">
        <v>47</v>
      </c>
      <c r="F24">
        <v>-69.25</v>
      </c>
      <c r="L24">
        <v>56.65</v>
      </c>
      <c r="N24">
        <v>62</v>
      </c>
      <c r="P24">
        <v>0</v>
      </c>
    </row>
    <row r="25" spans="1:16" x14ac:dyDescent="0.25">
      <c r="A25">
        <v>11</v>
      </c>
      <c r="B25">
        <v>-14.9</v>
      </c>
      <c r="C25">
        <v>50</v>
      </c>
      <c r="D25">
        <v>-25</v>
      </c>
      <c r="E25">
        <v>46</v>
      </c>
      <c r="F25">
        <v>-69.25</v>
      </c>
      <c r="L25">
        <v>56.65</v>
      </c>
      <c r="N25">
        <v>61</v>
      </c>
      <c r="P25">
        <v>0</v>
      </c>
    </row>
    <row r="26" spans="1:16" x14ac:dyDescent="0.25">
      <c r="A26">
        <v>12</v>
      </c>
      <c r="B26">
        <v>-14.9</v>
      </c>
      <c r="C26">
        <v>51</v>
      </c>
      <c r="D26">
        <v>-25</v>
      </c>
      <c r="E26">
        <v>45</v>
      </c>
      <c r="F26">
        <v>-69.25</v>
      </c>
      <c r="L26">
        <v>56.65</v>
      </c>
      <c r="N26">
        <v>60</v>
      </c>
      <c r="P26">
        <v>0</v>
      </c>
    </row>
    <row r="27" spans="1:16" x14ac:dyDescent="0.25">
      <c r="A27">
        <v>13</v>
      </c>
      <c r="B27">
        <v>-14.9</v>
      </c>
      <c r="C27">
        <v>52</v>
      </c>
      <c r="D27">
        <v>-25</v>
      </c>
      <c r="E27">
        <v>44</v>
      </c>
      <c r="F27">
        <v>-69.25</v>
      </c>
      <c r="L27">
        <v>56.65</v>
      </c>
      <c r="N27">
        <v>59</v>
      </c>
      <c r="P27">
        <v>0</v>
      </c>
    </row>
    <row r="28" spans="1:16" x14ac:dyDescent="0.25">
      <c r="A28">
        <v>14</v>
      </c>
      <c r="B28">
        <v>-14.9</v>
      </c>
      <c r="C28">
        <v>53</v>
      </c>
      <c r="D28">
        <v>-25</v>
      </c>
      <c r="E28">
        <v>43</v>
      </c>
      <c r="F28">
        <v>-69.25</v>
      </c>
      <c r="L28">
        <v>56.65</v>
      </c>
      <c r="N28">
        <v>58</v>
      </c>
      <c r="P28">
        <v>0</v>
      </c>
    </row>
    <row r="29" spans="1:16" x14ac:dyDescent="0.25">
      <c r="A29">
        <v>15</v>
      </c>
      <c r="B29">
        <v>-14.9</v>
      </c>
      <c r="C29">
        <v>54</v>
      </c>
      <c r="D29">
        <v>-25</v>
      </c>
      <c r="E29">
        <v>42</v>
      </c>
      <c r="F29">
        <v>-69.25</v>
      </c>
      <c r="L29">
        <v>56.65</v>
      </c>
      <c r="N29">
        <v>57</v>
      </c>
      <c r="P29">
        <v>0</v>
      </c>
    </row>
    <row r="30" spans="1:16" x14ac:dyDescent="0.25">
      <c r="A30">
        <v>16</v>
      </c>
      <c r="B30">
        <v>-14.9</v>
      </c>
      <c r="C30">
        <v>55</v>
      </c>
      <c r="D30">
        <v>-25</v>
      </c>
      <c r="E30">
        <v>41</v>
      </c>
      <c r="F30">
        <v>-69.25</v>
      </c>
      <c r="L30">
        <v>56.65</v>
      </c>
      <c r="N30">
        <v>56</v>
      </c>
      <c r="P30">
        <v>0</v>
      </c>
    </row>
    <row r="31" spans="1:16" x14ac:dyDescent="0.25">
      <c r="A31">
        <v>17</v>
      </c>
      <c r="B31">
        <v>-14.9</v>
      </c>
      <c r="C31">
        <v>56</v>
      </c>
      <c r="D31">
        <v>-25</v>
      </c>
      <c r="E31">
        <v>40</v>
      </c>
      <c r="F31">
        <v>-69.25</v>
      </c>
      <c r="L31">
        <v>56.65</v>
      </c>
      <c r="N31">
        <v>55</v>
      </c>
      <c r="P31">
        <v>0</v>
      </c>
    </row>
    <row r="32" spans="1:16" x14ac:dyDescent="0.25">
      <c r="A32">
        <v>18</v>
      </c>
      <c r="B32">
        <v>-14.9</v>
      </c>
      <c r="C32">
        <v>56.25</v>
      </c>
      <c r="D32">
        <v>-25</v>
      </c>
      <c r="E32">
        <v>39</v>
      </c>
      <c r="F32">
        <v>-69.25</v>
      </c>
      <c r="L32">
        <v>56.65</v>
      </c>
      <c r="N32">
        <v>54</v>
      </c>
      <c r="P32">
        <v>0</v>
      </c>
    </row>
    <row r="33" spans="1:16" x14ac:dyDescent="0.25">
      <c r="A33">
        <v>19</v>
      </c>
      <c r="B33">
        <v>-14.9</v>
      </c>
      <c r="C33">
        <v>56.25</v>
      </c>
      <c r="D33">
        <v>-26</v>
      </c>
      <c r="E33">
        <v>38</v>
      </c>
      <c r="F33">
        <v>-69.25</v>
      </c>
      <c r="L33">
        <v>56.65</v>
      </c>
      <c r="N33">
        <v>53</v>
      </c>
      <c r="P33">
        <v>0</v>
      </c>
    </row>
    <row r="34" spans="1:16" x14ac:dyDescent="0.25">
      <c r="A34">
        <v>20</v>
      </c>
      <c r="B34">
        <v>-14.9</v>
      </c>
      <c r="C34">
        <v>56.25</v>
      </c>
      <c r="D34">
        <v>-27</v>
      </c>
      <c r="E34">
        <v>37</v>
      </c>
      <c r="F34">
        <v>-69.25</v>
      </c>
      <c r="L34">
        <v>56.65</v>
      </c>
      <c r="N34">
        <v>52</v>
      </c>
      <c r="P34">
        <v>0</v>
      </c>
    </row>
    <row r="35" spans="1:16" x14ac:dyDescent="0.25">
      <c r="A35">
        <v>21</v>
      </c>
      <c r="B35">
        <v>-14.9</v>
      </c>
      <c r="C35">
        <v>56.25</v>
      </c>
      <c r="D35">
        <v>-28</v>
      </c>
      <c r="E35">
        <v>36</v>
      </c>
      <c r="F35">
        <v>-69.25</v>
      </c>
      <c r="L35">
        <v>56.65</v>
      </c>
      <c r="N35">
        <v>51</v>
      </c>
      <c r="P35">
        <v>0</v>
      </c>
    </row>
    <row r="36" spans="1:16" x14ac:dyDescent="0.25">
      <c r="A36">
        <v>22</v>
      </c>
      <c r="B36">
        <v>-14.9</v>
      </c>
      <c r="C36">
        <v>56.25</v>
      </c>
      <c r="D36">
        <v>-29</v>
      </c>
      <c r="E36">
        <v>35</v>
      </c>
      <c r="F36">
        <v>-69.25</v>
      </c>
      <c r="L36">
        <v>56.65</v>
      </c>
      <c r="N36">
        <v>50</v>
      </c>
      <c r="P36">
        <v>0</v>
      </c>
    </row>
    <row r="37" spans="1:16" x14ac:dyDescent="0.25">
      <c r="A37">
        <v>23</v>
      </c>
      <c r="B37">
        <v>-14.9</v>
      </c>
      <c r="C37">
        <v>56.25</v>
      </c>
      <c r="D37">
        <v>-30</v>
      </c>
      <c r="E37">
        <v>34</v>
      </c>
      <c r="F37">
        <v>-69.25</v>
      </c>
      <c r="L37">
        <v>56.65</v>
      </c>
      <c r="N37">
        <v>49</v>
      </c>
      <c r="P37">
        <v>0</v>
      </c>
    </row>
    <row r="38" spans="1:16" x14ac:dyDescent="0.25">
      <c r="A38">
        <v>24</v>
      </c>
      <c r="B38">
        <v>-14.9</v>
      </c>
      <c r="C38">
        <v>56.25</v>
      </c>
      <c r="D38">
        <v>-31</v>
      </c>
      <c r="E38">
        <v>33</v>
      </c>
      <c r="F38">
        <v>-69.25</v>
      </c>
      <c r="L38">
        <v>56.65</v>
      </c>
      <c r="N38">
        <v>48</v>
      </c>
      <c r="P38">
        <v>0</v>
      </c>
    </row>
    <row r="39" spans="1:16" x14ac:dyDescent="0.25">
      <c r="A39">
        <v>25</v>
      </c>
      <c r="B39">
        <v>-14.9</v>
      </c>
      <c r="C39">
        <v>56.25</v>
      </c>
      <c r="D39">
        <v>-32</v>
      </c>
      <c r="E39">
        <v>32</v>
      </c>
      <c r="F39">
        <v>-69.25</v>
      </c>
      <c r="L39">
        <v>56.65</v>
      </c>
      <c r="N39">
        <v>47</v>
      </c>
      <c r="P39">
        <v>0</v>
      </c>
    </row>
    <row r="40" spans="1:16" x14ac:dyDescent="0.25">
      <c r="A40">
        <v>26</v>
      </c>
      <c r="B40">
        <v>-14.9</v>
      </c>
      <c r="C40">
        <v>56.25</v>
      </c>
      <c r="D40">
        <v>-33</v>
      </c>
      <c r="E40">
        <v>31</v>
      </c>
      <c r="F40">
        <v>-69.25</v>
      </c>
      <c r="L40">
        <v>56.65</v>
      </c>
      <c r="N40">
        <v>46</v>
      </c>
      <c r="P40">
        <v>0</v>
      </c>
    </row>
    <row r="41" spans="1:16" x14ac:dyDescent="0.25">
      <c r="A41">
        <v>27</v>
      </c>
      <c r="B41">
        <v>-14.9</v>
      </c>
      <c r="C41">
        <v>56.25</v>
      </c>
      <c r="D41">
        <v>-34</v>
      </c>
      <c r="E41">
        <v>30</v>
      </c>
      <c r="F41">
        <v>-69.25</v>
      </c>
      <c r="L41">
        <v>56.65</v>
      </c>
      <c r="N41">
        <v>45</v>
      </c>
      <c r="P41">
        <v>0</v>
      </c>
    </row>
    <row r="42" spans="1:16" x14ac:dyDescent="0.25">
      <c r="A42">
        <v>28</v>
      </c>
      <c r="B42">
        <v>-14.9</v>
      </c>
      <c r="C42">
        <v>56.25</v>
      </c>
      <c r="D42">
        <v>-35</v>
      </c>
      <c r="E42">
        <v>29</v>
      </c>
      <c r="F42">
        <v>-69.25</v>
      </c>
      <c r="L42">
        <v>56.65</v>
      </c>
      <c r="N42">
        <v>44</v>
      </c>
      <c r="P42">
        <v>0</v>
      </c>
    </row>
    <row r="43" spans="1:16" x14ac:dyDescent="0.25">
      <c r="A43">
        <v>29</v>
      </c>
      <c r="B43">
        <v>-14.9</v>
      </c>
      <c r="C43">
        <v>56.25</v>
      </c>
      <c r="D43">
        <v>-36</v>
      </c>
      <c r="E43">
        <v>28</v>
      </c>
      <c r="F43">
        <v>-69.25</v>
      </c>
      <c r="L43">
        <v>56.65</v>
      </c>
      <c r="N43">
        <v>43</v>
      </c>
      <c r="P43">
        <v>0</v>
      </c>
    </row>
    <row r="44" spans="1:16" x14ac:dyDescent="0.25">
      <c r="A44">
        <v>30</v>
      </c>
      <c r="B44">
        <v>-14.9</v>
      </c>
      <c r="C44">
        <v>56.25</v>
      </c>
      <c r="D44">
        <v>-37</v>
      </c>
      <c r="E44">
        <v>27</v>
      </c>
      <c r="F44">
        <v>-69.25</v>
      </c>
      <c r="L44">
        <v>56.65</v>
      </c>
      <c r="N44">
        <v>42</v>
      </c>
      <c r="P44">
        <v>0</v>
      </c>
    </row>
    <row r="45" spans="1:16" x14ac:dyDescent="0.25">
      <c r="A45">
        <v>31</v>
      </c>
      <c r="B45">
        <v>-14.9</v>
      </c>
      <c r="C45">
        <v>56.25</v>
      </c>
      <c r="D45">
        <v>-38</v>
      </c>
      <c r="E45">
        <v>26</v>
      </c>
      <c r="F45">
        <v>-69.25</v>
      </c>
      <c r="L45">
        <v>56.65</v>
      </c>
      <c r="N45">
        <v>41</v>
      </c>
      <c r="P45">
        <v>0</v>
      </c>
    </row>
    <row r="46" spans="1:16" x14ac:dyDescent="0.25">
      <c r="A46">
        <v>32</v>
      </c>
      <c r="B46">
        <v>-14.9</v>
      </c>
      <c r="C46">
        <v>56.25</v>
      </c>
      <c r="D46">
        <v>-39</v>
      </c>
      <c r="E46">
        <v>25</v>
      </c>
      <c r="F46">
        <v>-69.25</v>
      </c>
      <c r="L46">
        <v>56.65</v>
      </c>
      <c r="N46">
        <v>40</v>
      </c>
      <c r="P46">
        <v>0</v>
      </c>
    </row>
    <row r="47" spans="1:16" x14ac:dyDescent="0.25">
      <c r="A47">
        <v>33</v>
      </c>
      <c r="B47">
        <v>-14.9</v>
      </c>
      <c r="C47">
        <v>56.25</v>
      </c>
      <c r="D47">
        <v>-40</v>
      </c>
      <c r="E47">
        <v>24</v>
      </c>
      <c r="F47">
        <v>-69.25</v>
      </c>
      <c r="L47">
        <v>56.65</v>
      </c>
      <c r="N47">
        <v>39</v>
      </c>
      <c r="P47">
        <v>0</v>
      </c>
    </row>
    <row r="48" spans="1:16" x14ac:dyDescent="0.25">
      <c r="A48">
        <v>34</v>
      </c>
      <c r="B48">
        <v>-14.9</v>
      </c>
      <c r="C48">
        <v>56.25</v>
      </c>
      <c r="D48">
        <v>-41</v>
      </c>
      <c r="E48">
        <v>23</v>
      </c>
      <c r="F48">
        <v>-69.25</v>
      </c>
      <c r="L48">
        <v>56.65</v>
      </c>
      <c r="N48">
        <v>38</v>
      </c>
      <c r="P48">
        <v>0</v>
      </c>
    </row>
    <row r="49" spans="1:16" x14ac:dyDescent="0.25">
      <c r="A49">
        <v>35</v>
      </c>
      <c r="B49">
        <v>-14.9</v>
      </c>
      <c r="C49">
        <v>56.25</v>
      </c>
      <c r="D49">
        <v>-42</v>
      </c>
      <c r="E49">
        <v>22</v>
      </c>
      <c r="F49">
        <v>-69.25</v>
      </c>
      <c r="L49">
        <v>56.65</v>
      </c>
      <c r="N49">
        <v>37</v>
      </c>
      <c r="P49">
        <v>0</v>
      </c>
    </row>
    <row r="50" spans="1:16" x14ac:dyDescent="0.25">
      <c r="A50">
        <v>36</v>
      </c>
      <c r="B50">
        <v>-14.9</v>
      </c>
      <c r="C50">
        <v>56.25</v>
      </c>
      <c r="D50">
        <v>-43</v>
      </c>
      <c r="E50">
        <v>21</v>
      </c>
      <c r="F50">
        <v>-69.25</v>
      </c>
      <c r="L50">
        <v>56.65</v>
      </c>
      <c r="N50">
        <v>36</v>
      </c>
      <c r="P50">
        <v>0</v>
      </c>
    </row>
    <row r="51" spans="1:16" x14ac:dyDescent="0.25">
      <c r="A51">
        <v>37</v>
      </c>
      <c r="B51">
        <v>-14.9</v>
      </c>
      <c r="C51">
        <v>56.25</v>
      </c>
      <c r="D51">
        <v>-44</v>
      </c>
      <c r="E51">
        <v>20</v>
      </c>
      <c r="F51">
        <v>-69.25</v>
      </c>
      <c r="L51">
        <v>56.65</v>
      </c>
      <c r="N51">
        <v>35</v>
      </c>
      <c r="P51">
        <v>0</v>
      </c>
    </row>
    <row r="52" spans="1:16" x14ac:dyDescent="0.25">
      <c r="A52">
        <v>38</v>
      </c>
      <c r="B52">
        <v>-14.9</v>
      </c>
      <c r="C52">
        <v>56.25</v>
      </c>
      <c r="D52">
        <v>-45</v>
      </c>
      <c r="E52">
        <v>19</v>
      </c>
      <c r="F52">
        <v>-69.25</v>
      </c>
      <c r="L52">
        <v>56.65</v>
      </c>
      <c r="N52">
        <v>34</v>
      </c>
      <c r="P52">
        <v>0</v>
      </c>
    </row>
    <row r="53" spans="1:16" x14ac:dyDescent="0.25">
      <c r="A53">
        <v>39</v>
      </c>
      <c r="B53">
        <v>-14.9</v>
      </c>
      <c r="C53">
        <v>56.25</v>
      </c>
      <c r="D53">
        <v>-46</v>
      </c>
      <c r="E53">
        <v>18</v>
      </c>
      <c r="F53">
        <v>-69.25</v>
      </c>
      <c r="L53">
        <v>56.65</v>
      </c>
      <c r="N53">
        <v>33</v>
      </c>
      <c r="P53">
        <v>0</v>
      </c>
    </row>
    <row r="54" spans="1:16" x14ac:dyDescent="0.25">
      <c r="A54">
        <v>40</v>
      </c>
      <c r="B54">
        <v>-14.9</v>
      </c>
      <c r="C54">
        <v>56.25</v>
      </c>
      <c r="D54">
        <v>-47</v>
      </c>
      <c r="E54">
        <v>17</v>
      </c>
      <c r="F54">
        <v>-69.25</v>
      </c>
      <c r="L54">
        <v>56.65</v>
      </c>
      <c r="N54">
        <v>32</v>
      </c>
      <c r="P54">
        <v>0</v>
      </c>
    </row>
    <row r="55" spans="1:16" x14ac:dyDescent="0.25">
      <c r="A55">
        <v>41</v>
      </c>
      <c r="B55">
        <v>-14.9</v>
      </c>
      <c r="C55">
        <v>56.25</v>
      </c>
      <c r="D55">
        <v>-48</v>
      </c>
      <c r="E55">
        <v>16</v>
      </c>
      <c r="F55">
        <v>-69.25</v>
      </c>
      <c r="L55">
        <v>56.65</v>
      </c>
      <c r="N55">
        <v>31</v>
      </c>
      <c r="P55">
        <v>0</v>
      </c>
    </row>
    <row r="56" spans="1:16" x14ac:dyDescent="0.25">
      <c r="A56">
        <v>42</v>
      </c>
      <c r="B56">
        <v>-14.9</v>
      </c>
      <c r="C56">
        <v>56.25</v>
      </c>
      <c r="D56">
        <v>-49</v>
      </c>
      <c r="E56">
        <v>15</v>
      </c>
      <c r="F56">
        <v>-69.25</v>
      </c>
      <c r="L56">
        <v>56.65</v>
      </c>
      <c r="N56">
        <v>30</v>
      </c>
      <c r="P56">
        <v>0</v>
      </c>
    </row>
    <row r="57" spans="1:16" x14ac:dyDescent="0.25">
      <c r="A57">
        <v>43</v>
      </c>
      <c r="B57">
        <v>-14.9</v>
      </c>
      <c r="C57">
        <v>56.25</v>
      </c>
      <c r="D57">
        <v>-50</v>
      </c>
      <c r="E57">
        <v>14</v>
      </c>
      <c r="F57">
        <v>-69.25</v>
      </c>
      <c r="L57">
        <v>56.65</v>
      </c>
      <c r="N57">
        <v>29</v>
      </c>
      <c r="P57">
        <v>0</v>
      </c>
    </row>
    <row r="58" spans="1:16" x14ac:dyDescent="0.25">
      <c r="A58">
        <v>44</v>
      </c>
      <c r="B58">
        <v>-14.9</v>
      </c>
      <c r="C58">
        <v>56.25</v>
      </c>
      <c r="D58">
        <v>-51</v>
      </c>
      <c r="E58">
        <v>13</v>
      </c>
      <c r="F58">
        <v>-69.25</v>
      </c>
      <c r="L58">
        <v>56.65</v>
      </c>
      <c r="N58">
        <v>28</v>
      </c>
      <c r="P58">
        <v>0</v>
      </c>
    </row>
    <row r="59" spans="1:16" x14ac:dyDescent="0.25">
      <c r="A59">
        <v>45</v>
      </c>
      <c r="B59">
        <v>-14.9</v>
      </c>
      <c r="C59">
        <v>56.25</v>
      </c>
      <c r="D59">
        <v>-52</v>
      </c>
      <c r="E59">
        <v>12</v>
      </c>
      <c r="F59">
        <v>-69.25</v>
      </c>
      <c r="L59">
        <v>56.65</v>
      </c>
      <c r="N59">
        <v>27</v>
      </c>
      <c r="P59">
        <v>0</v>
      </c>
    </row>
    <row r="60" spans="1:16" x14ac:dyDescent="0.25">
      <c r="A60">
        <v>46</v>
      </c>
      <c r="B60">
        <v>-14.9</v>
      </c>
      <c r="C60">
        <v>56.25</v>
      </c>
      <c r="D60">
        <v>-53</v>
      </c>
      <c r="E60">
        <v>11</v>
      </c>
      <c r="F60">
        <v>-69.25</v>
      </c>
      <c r="L60">
        <v>56.65</v>
      </c>
      <c r="N60">
        <v>26</v>
      </c>
      <c r="P60">
        <v>0</v>
      </c>
    </row>
    <row r="61" spans="1:16" x14ac:dyDescent="0.25">
      <c r="A61">
        <v>47</v>
      </c>
      <c r="B61">
        <v>-14.9</v>
      </c>
      <c r="C61">
        <v>56.25</v>
      </c>
      <c r="D61">
        <v>-54</v>
      </c>
      <c r="E61">
        <v>10</v>
      </c>
      <c r="F61">
        <v>-69.25</v>
      </c>
      <c r="L61">
        <v>56.65</v>
      </c>
      <c r="N61">
        <v>25</v>
      </c>
      <c r="P61">
        <v>0</v>
      </c>
    </row>
    <row r="62" spans="1:16" x14ac:dyDescent="0.25">
      <c r="A62">
        <v>48</v>
      </c>
      <c r="B62">
        <v>-14.9</v>
      </c>
      <c r="C62">
        <v>56.25</v>
      </c>
      <c r="D62">
        <v>-55</v>
      </c>
      <c r="E62">
        <v>9</v>
      </c>
      <c r="F62">
        <v>-69.25</v>
      </c>
      <c r="L62">
        <v>56.65</v>
      </c>
      <c r="N62">
        <v>24</v>
      </c>
      <c r="P62">
        <v>0</v>
      </c>
    </row>
    <row r="63" spans="1:16" x14ac:dyDescent="0.25">
      <c r="A63">
        <v>49</v>
      </c>
      <c r="B63">
        <v>-14.9</v>
      </c>
      <c r="C63">
        <v>56.25</v>
      </c>
      <c r="D63">
        <v>-56</v>
      </c>
      <c r="E63">
        <v>8</v>
      </c>
      <c r="F63">
        <v>-69.25</v>
      </c>
      <c r="L63">
        <v>56.65</v>
      </c>
      <c r="N63">
        <v>23</v>
      </c>
      <c r="P63">
        <v>0</v>
      </c>
    </row>
    <row r="64" spans="1:16" x14ac:dyDescent="0.25">
      <c r="A64">
        <f t="shared" si="0"/>
        <v>49.435000000000002</v>
      </c>
      <c r="B64">
        <v>-14.9</v>
      </c>
      <c r="C64">
        <v>56.25</v>
      </c>
      <c r="D64">
        <v>-57</v>
      </c>
      <c r="E64">
        <v>7</v>
      </c>
      <c r="F64">
        <v>-69.25</v>
      </c>
      <c r="L64">
        <v>56.65</v>
      </c>
      <c r="N64">
        <v>22</v>
      </c>
      <c r="P64">
        <v>0</v>
      </c>
    </row>
    <row r="65" spans="3:16" x14ac:dyDescent="0.25">
      <c r="C65">
        <v>56.25</v>
      </c>
      <c r="D65">
        <v>-58</v>
      </c>
      <c r="E65">
        <v>6</v>
      </c>
      <c r="F65">
        <v>-69.25</v>
      </c>
      <c r="L65">
        <v>56</v>
      </c>
      <c r="N65">
        <v>21</v>
      </c>
      <c r="P65">
        <v>0</v>
      </c>
    </row>
    <row r="66" spans="3:16" x14ac:dyDescent="0.25">
      <c r="C66">
        <v>56.25</v>
      </c>
      <c r="D66">
        <v>-59</v>
      </c>
      <c r="E66">
        <v>5</v>
      </c>
      <c r="F66">
        <v>-69.25</v>
      </c>
      <c r="L66">
        <v>55</v>
      </c>
      <c r="N66">
        <v>20</v>
      </c>
      <c r="P66">
        <v>0</v>
      </c>
    </row>
    <row r="67" spans="3:16" x14ac:dyDescent="0.25">
      <c r="C67">
        <v>56.25</v>
      </c>
      <c r="D67">
        <v>-60</v>
      </c>
      <c r="E67">
        <v>4</v>
      </c>
      <c r="F67">
        <v>-69.25</v>
      </c>
      <c r="L67">
        <v>54</v>
      </c>
      <c r="N67">
        <v>19</v>
      </c>
      <c r="P67">
        <v>0</v>
      </c>
    </row>
    <row r="68" spans="3:16" x14ac:dyDescent="0.25">
      <c r="C68">
        <v>56.25</v>
      </c>
      <c r="D68">
        <v>-61</v>
      </c>
      <c r="E68">
        <v>3</v>
      </c>
      <c r="F68">
        <v>-69.25</v>
      </c>
      <c r="L68">
        <v>53</v>
      </c>
      <c r="N68">
        <v>18</v>
      </c>
      <c r="P68">
        <v>0</v>
      </c>
    </row>
    <row r="69" spans="3:16" x14ac:dyDescent="0.25">
      <c r="C69">
        <v>56.25</v>
      </c>
      <c r="D69">
        <v>-62</v>
      </c>
      <c r="E69">
        <v>2</v>
      </c>
      <c r="F69">
        <v>-69.25</v>
      </c>
      <c r="L69">
        <v>52</v>
      </c>
      <c r="N69">
        <v>17</v>
      </c>
      <c r="P69">
        <v>0</v>
      </c>
    </row>
    <row r="70" spans="3:16" x14ac:dyDescent="0.25">
      <c r="C70">
        <v>56.25</v>
      </c>
      <c r="D70">
        <v>-63</v>
      </c>
      <c r="E70">
        <v>1</v>
      </c>
      <c r="F70">
        <v>-69.25</v>
      </c>
      <c r="N70">
        <v>16</v>
      </c>
      <c r="P70">
        <v>0</v>
      </c>
    </row>
    <row r="71" spans="3:16" x14ac:dyDescent="0.25">
      <c r="C71">
        <v>56.25</v>
      </c>
      <c r="D71">
        <v>-64</v>
      </c>
      <c r="E71">
        <v>0</v>
      </c>
      <c r="F71">
        <v>-69.25</v>
      </c>
      <c r="N71">
        <v>15</v>
      </c>
      <c r="P71">
        <v>0</v>
      </c>
    </row>
    <row r="72" spans="3:16" x14ac:dyDescent="0.25">
      <c r="C72">
        <v>56.25</v>
      </c>
      <c r="D72">
        <v>-65</v>
      </c>
      <c r="N72">
        <v>14</v>
      </c>
      <c r="P72">
        <v>0</v>
      </c>
    </row>
    <row r="73" spans="3:16" x14ac:dyDescent="0.25">
      <c r="C73">
        <v>56.25</v>
      </c>
      <c r="D73">
        <v>-66</v>
      </c>
      <c r="N73">
        <v>13</v>
      </c>
      <c r="P73">
        <v>0</v>
      </c>
    </row>
    <row r="74" spans="3:16" x14ac:dyDescent="0.25">
      <c r="C74">
        <v>56.25</v>
      </c>
      <c r="D74">
        <v>-67</v>
      </c>
      <c r="N74">
        <v>12</v>
      </c>
      <c r="P74">
        <v>0</v>
      </c>
    </row>
    <row r="75" spans="3:16" x14ac:dyDescent="0.25">
      <c r="C75">
        <v>56.25</v>
      </c>
      <c r="D75">
        <v>-68</v>
      </c>
      <c r="N75">
        <v>11</v>
      </c>
      <c r="P75">
        <v>0</v>
      </c>
    </row>
    <row r="76" spans="3:16" x14ac:dyDescent="0.25">
      <c r="C76">
        <v>56.25</v>
      </c>
      <c r="D76">
        <v>-69</v>
      </c>
      <c r="N76">
        <v>10</v>
      </c>
      <c r="P76">
        <v>0</v>
      </c>
    </row>
    <row r="77" spans="3:16" x14ac:dyDescent="0.25">
      <c r="C77">
        <v>56.25</v>
      </c>
      <c r="D77">
        <v>-69.25</v>
      </c>
      <c r="N77">
        <v>9</v>
      </c>
      <c r="P77">
        <v>0</v>
      </c>
    </row>
    <row r="78" spans="3:16" x14ac:dyDescent="0.25">
      <c r="N78">
        <v>8</v>
      </c>
      <c r="P78">
        <v>0</v>
      </c>
    </row>
    <row r="79" spans="3:16" x14ac:dyDescent="0.25">
      <c r="N79">
        <v>7</v>
      </c>
      <c r="P79">
        <v>0</v>
      </c>
    </row>
    <row r="80" spans="3:16" x14ac:dyDescent="0.25">
      <c r="N80">
        <v>6</v>
      </c>
      <c r="P80">
        <v>0</v>
      </c>
    </row>
    <row r="81" spans="14:16" x14ac:dyDescent="0.25">
      <c r="N81">
        <v>5</v>
      </c>
      <c r="P81">
        <v>0</v>
      </c>
    </row>
    <row r="82" spans="14:16" x14ac:dyDescent="0.25">
      <c r="N82">
        <v>4</v>
      </c>
      <c r="P82">
        <v>0</v>
      </c>
    </row>
    <row r="83" spans="14:16" x14ac:dyDescent="0.25">
      <c r="N83">
        <v>3</v>
      </c>
      <c r="P83">
        <v>0</v>
      </c>
    </row>
    <row r="84" spans="14:16" x14ac:dyDescent="0.25">
      <c r="N84">
        <v>2</v>
      </c>
    </row>
    <row r="85" spans="14:16" x14ac:dyDescent="0.25">
      <c r="N85">
        <v>1</v>
      </c>
    </row>
    <row r="86" spans="14:16" x14ac:dyDescent="0.25">
      <c r="N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U120"/>
  <sheetViews>
    <sheetView tabSelected="1" zoomScale="70" zoomScaleNormal="70" workbookViewId="0">
      <selection activeCell="B123" sqref="B123"/>
    </sheetView>
  </sheetViews>
  <sheetFormatPr defaultRowHeight="15" x14ac:dyDescent="0.25"/>
  <sheetData>
    <row r="2" spans="1:20" x14ac:dyDescent="0.25">
      <c r="A2" t="s">
        <v>23</v>
      </c>
    </row>
    <row r="3" spans="1:20" x14ac:dyDescent="0.25">
      <c r="B3" t="s">
        <v>18</v>
      </c>
      <c r="C3" t="s">
        <v>15</v>
      </c>
    </row>
    <row r="4" spans="1:20" x14ac:dyDescent="0.25">
      <c r="A4" t="s">
        <v>19</v>
      </c>
      <c r="B4">
        <f>2.86/2</f>
        <v>1.43</v>
      </c>
      <c r="C4">
        <v>-0.67700000000000005</v>
      </c>
    </row>
    <row r="5" spans="1:20" x14ac:dyDescent="0.25">
      <c r="A5" t="s">
        <v>8</v>
      </c>
      <c r="B5">
        <f>25.65/2</f>
        <v>12.824999999999999</v>
      </c>
      <c r="C5">
        <f>-0.677-4.477</f>
        <v>-5.1539999999999999</v>
      </c>
    </row>
    <row r="6" spans="1:20" x14ac:dyDescent="0.25">
      <c r="A6" t="s">
        <v>20</v>
      </c>
      <c r="B6">
        <f>78.686/2</f>
        <v>39.343000000000004</v>
      </c>
      <c r="C6">
        <f>66.741-68.961-0.677-10.09</f>
        <v>-12.986999999999998</v>
      </c>
    </row>
    <row r="7" spans="1:20" x14ac:dyDescent="0.25">
      <c r="A7" t="s">
        <v>9</v>
      </c>
      <c r="B7">
        <f>96.168/2</f>
        <v>48.084000000000003</v>
      </c>
      <c r="C7">
        <f>57.919-68.961-0.677</f>
        <v>-11.719000000000001</v>
      </c>
    </row>
    <row r="8" spans="1:20" x14ac:dyDescent="0.25">
      <c r="A8" t="s">
        <v>21</v>
      </c>
      <c r="B8">
        <f>99.06/2</f>
        <v>49.53</v>
      </c>
      <c r="C8">
        <f>56.651-68.961-0.677</f>
        <v>-12.986999999999995</v>
      </c>
    </row>
    <row r="9" spans="1:20" x14ac:dyDescent="0.25">
      <c r="A9" t="s">
        <v>22</v>
      </c>
      <c r="B9">
        <f>112.725/2</f>
        <v>56.362499999999997</v>
      </c>
      <c r="C9">
        <f>-68.961-0.677</f>
        <v>-69.638000000000005</v>
      </c>
    </row>
    <row r="12" spans="1:20" x14ac:dyDescent="0.25">
      <c r="M12" t="s">
        <v>12</v>
      </c>
      <c r="N12" t="s">
        <v>13</v>
      </c>
      <c r="O12" t="s">
        <v>14</v>
      </c>
      <c r="R12" t="s">
        <v>12</v>
      </c>
      <c r="S12" t="s">
        <v>13</v>
      </c>
      <c r="T12" t="s">
        <v>14</v>
      </c>
    </row>
    <row r="13" spans="1:20" x14ac:dyDescent="0.25">
      <c r="M13">
        <v>43.88</v>
      </c>
      <c r="N13">
        <f>78.686/2</f>
        <v>39.343000000000004</v>
      </c>
      <c r="O13">
        <v>100.53100000000001</v>
      </c>
      <c r="R13">
        <v>10.09</v>
      </c>
      <c r="S13">
        <v>39.343000000000004</v>
      </c>
      <c r="T13">
        <v>66.741</v>
      </c>
    </row>
    <row r="15" spans="1:20" x14ac:dyDescent="0.25">
      <c r="A15" t="s">
        <v>2</v>
      </c>
      <c r="C15" t="s">
        <v>3</v>
      </c>
      <c r="E15" t="s">
        <v>5</v>
      </c>
      <c r="I15" t="s">
        <v>11</v>
      </c>
      <c r="J15" t="s">
        <v>8</v>
      </c>
      <c r="K15" t="s">
        <v>9</v>
      </c>
      <c r="M15" t="s">
        <v>6</v>
      </c>
      <c r="R15" t="s">
        <v>7</v>
      </c>
    </row>
    <row r="16" spans="1:20" x14ac:dyDescent="0.25">
      <c r="A16" t="s">
        <v>0</v>
      </c>
      <c r="B16" t="s">
        <v>10</v>
      </c>
      <c r="C16" t="s">
        <v>0</v>
      </c>
      <c r="D16" t="s">
        <v>4</v>
      </c>
      <c r="E16" t="s">
        <v>0</v>
      </c>
      <c r="F16" t="s">
        <v>10</v>
      </c>
      <c r="M16" t="s">
        <v>15</v>
      </c>
      <c r="N16" t="s">
        <v>16</v>
      </c>
      <c r="O16" t="s">
        <v>17</v>
      </c>
      <c r="R16" t="s">
        <v>15</v>
      </c>
      <c r="S16" t="s">
        <v>16</v>
      </c>
      <c r="T16" t="s">
        <v>17</v>
      </c>
    </row>
    <row r="17" spans="1:20" x14ac:dyDescent="0.25">
      <c r="A17">
        <v>0</v>
      </c>
      <c r="B17">
        <v>-0.67700000000000005</v>
      </c>
      <c r="I17">
        <v>-0.67700000000000005</v>
      </c>
      <c r="J17">
        <f t="shared" ref="J17:J21" si="0">0.5*SIN(25*PI()/180)+J18</f>
        <v>0.48738833769482059</v>
      </c>
      <c r="L17">
        <f>M17-68.961-0.677</f>
        <v>-69.638000000000005</v>
      </c>
      <c r="N17">
        <f>$M$13^2-(A17-$N$13)^2</f>
        <v>377.58275099999992</v>
      </c>
      <c r="O17">
        <f>(M17-$O$13)^2-N17</f>
        <v>9728.8992100000014</v>
      </c>
      <c r="Q17">
        <f>R17-69.64</f>
        <v>-69.64</v>
      </c>
      <c r="S17">
        <f>$R$13^2-(A17-$S$13)^2</f>
        <v>-1446.0635490000004</v>
      </c>
      <c r="T17">
        <f>(R17-$T$13)^2-S17</f>
        <v>5900.4246300000004</v>
      </c>
    </row>
    <row r="18" spans="1:20" x14ac:dyDescent="0.25">
      <c r="A18">
        <v>0.5</v>
      </c>
      <c r="B18">
        <v>-0.67700000000000005</v>
      </c>
      <c r="I18">
        <v>-0.67700000000000005</v>
      </c>
      <c r="J18">
        <f t="shared" si="0"/>
        <v>0.27607920682447085</v>
      </c>
      <c r="L18">
        <f t="shared" ref="L18:L81" si="1">M18-68.961-0.677</f>
        <v>-69.638000000000005</v>
      </c>
      <c r="N18">
        <f t="shared" ref="N18:N81" si="2">$M$13^2-(A18-$N$13)^2</f>
        <v>416.67575099999999</v>
      </c>
      <c r="O18">
        <f t="shared" ref="O18:O81" si="3">(M18-$O$13)^2-N18</f>
        <v>9689.8062100000006</v>
      </c>
      <c r="Q18">
        <f t="shared" ref="Q18:Q81" si="4">R18-69.64</f>
        <v>-69.64</v>
      </c>
      <c r="S18">
        <f t="shared" ref="S18:S81" si="5">$R$13^2-(A18-$S$13)^2</f>
        <v>-1406.9705490000003</v>
      </c>
      <c r="T18">
        <f t="shared" ref="T18:T81" si="6">(R18-$T$13)^2-S18</f>
        <v>5861.3316300000006</v>
      </c>
    </row>
    <row r="19" spans="1:20" x14ac:dyDescent="0.25">
      <c r="A19">
        <v>1</v>
      </c>
      <c r="B19">
        <v>-0.67700000000000005</v>
      </c>
      <c r="I19">
        <v>-0.67700000000000005</v>
      </c>
      <c r="J19">
        <f t="shared" si="0"/>
        <v>6.4770075954121153E-2</v>
      </c>
      <c r="L19">
        <f t="shared" si="1"/>
        <v>-69.638000000000005</v>
      </c>
      <c r="N19">
        <f t="shared" si="2"/>
        <v>455.26875100000007</v>
      </c>
      <c r="O19">
        <f t="shared" si="3"/>
        <v>9651.2132100000017</v>
      </c>
      <c r="Q19">
        <f t="shared" si="4"/>
        <v>-69.64</v>
      </c>
      <c r="S19">
        <f t="shared" si="5"/>
        <v>-1368.3775490000003</v>
      </c>
      <c r="T19">
        <f t="shared" si="6"/>
        <v>5822.7386299999998</v>
      </c>
    </row>
    <row r="20" spans="1:20" x14ac:dyDescent="0.25">
      <c r="A20">
        <v>1.43</v>
      </c>
      <c r="B20">
        <v>-0.67700000000000005</v>
      </c>
      <c r="I20">
        <v>-0.67700000000000005</v>
      </c>
      <c r="J20">
        <f t="shared" si="0"/>
        <v>-0.14653905491622857</v>
      </c>
      <c r="L20">
        <f t="shared" si="1"/>
        <v>-69.638000000000005</v>
      </c>
      <c r="N20">
        <f t="shared" si="2"/>
        <v>488.05883100000005</v>
      </c>
      <c r="O20">
        <f t="shared" si="3"/>
        <v>9618.423130000001</v>
      </c>
      <c r="Q20">
        <f t="shared" si="4"/>
        <v>-69.64</v>
      </c>
      <c r="S20">
        <f t="shared" si="5"/>
        <v>-1335.5874690000003</v>
      </c>
      <c r="T20">
        <f t="shared" si="6"/>
        <v>5789.9485500000001</v>
      </c>
    </row>
    <row r="21" spans="1:20" x14ac:dyDescent="0.25">
      <c r="A21">
        <v>1.5</v>
      </c>
      <c r="B21">
        <f>(B20+J22)/2</f>
        <v>-0.62307865832846399</v>
      </c>
      <c r="I21">
        <v>-0.67700000000000005</v>
      </c>
      <c r="J21">
        <f t="shared" si="0"/>
        <v>-0.35784818578657829</v>
      </c>
      <c r="L21">
        <f t="shared" si="1"/>
        <v>-69.638000000000005</v>
      </c>
      <c r="N21">
        <f t="shared" si="2"/>
        <v>493.36175100000014</v>
      </c>
      <c r="O21">
        <f t="shared" si="3"/>
        <v>9613.120210000001</v>
      </c>
      <c r="Q21">
        <f t="shared" si="4"/>
        <v>-69.64</v>
      </c>
      <c r="S21">
        <f t="shared" si="5"/>
        <v>-1330.2845490000002</v>
      </c>
      <c r="T21">
        <f t="shared" si="6"/>
        <v>5784.64563</v>
      </c>
    </row>
    <row r="22" spans="1:20" x14ac:dyDescent="0.25">
      <c r="A22">
        <v>2</v>
      </c>
      <c r="B22">
        <f>MAX(I22:L22)</f>
        <v>-0.56915731665692804</v>
      </c>
      <c r="J22">
        <f t="shared" ref="J22:J41" si="7">0.5*SIN(25*PI()/180)+J23</f>
        <v>-0.56915731665692804</v>
      </c>
      <c r="L22">
        <f t="shared" si="1"/>
        <v>-69.638000000000005</v>
      </c>
      <c r="N22">
        <f t="shared" si="2"/>
        <v>530.95475099999999</v>
      </c>
      <c r="O22">
        <f t="shared" si="3"/>
        <v>9575.527210000002</v>
      </c>
      <c r="Q22">
        <f t="shared" si="4"/>
        <v>-69.64</v>
      </c>
      <c r="S22">
        <f t="shared" si="5"/>
        <v>-1292.6915490000004</v>
      </c>
      <c r="T22">
        <f t="shared" si="6"/>
        <v>5747.0526300000001</v>
      </c>
    </row>
    <row r="23" spans="1:20" x14ac:dyDescent="0.25">
      <c r="A23">
        <v>2.5</v>
      </c>
      <c r="B23">
        <f t="shared" ref="B23:B86" si="8">MAX(I23:L23)</f>
        <v>-0.78046644752727778</v>
      </c>
      <c r="J23">
        <f t="shared" si="7"/>
        <v>-0.78046644752727778</v>
      </c>
      <c r="L23">
        <f t="shared" si="1"/>
        <v>-69.638000000000005</v>
      </c>
      <c r="N23">
        <f t="shared" si="2"/>
        <v>568.04775100000006</v>
      </c>
      <c r="O23">
        <f t="shared" si="3"/>
        <v>9538.4342100000013</v>
      </c>
      <c r="Q23">
        <f t="shared" si="4"/>
        <v>-69.64</v>
      </c>
      <c r="S23">
        <f t="shared" si="5"/>
        <v>-1255.5985490000003</v>
      </c>
      <c r="T23">
        <f t="shared" si="6"/>
        <v>5709.9596300000003</v>
      </c>
    </row>
    <row r="24" spans="1:20" x14ac:dyDescent="0.25">
      <c r="A24">
        <v>3</v>
      </c>
      <c r="B24">
        <f t="shared" si="8"/>
        <v>-0.99177557839762753</v>
      </c>
      <c r="J24">
        <f t="shared" si="7"/>
        <v>-0.99177557839762753</v>
      </c>
      <c r="L24">
        <f t="shared" si="1"/>
        <v>-69.638000000000005</v>
      </c>
      <c r="N24">
        <f t="shared" si="2"/>
        <v>604.64075100000014</v>
      </c>
      <c r="O24">
        <f t="shared" si="3"/>
        <v>9501.8412100000005</v>
      </c>
      <c r="Q24">
        <f t="shared" si="4"/>
        <v>-69.64</v>
      </c>
      <c r="S24">
        <f t="shared" si="5"/>
        <v>-1219.0055490000002</v>
      </c>
      <c r="T24">
        <f t="shared" si="6"/>
        <v>5673.3666300000004</v>
      </c>
    </row>
    <row r="25" spans="1:20" x14ac:dyDescent="0.25">
      <c r="A25">
        <v>3.5</v>
      </c>
      <c r="B25">
        <f t="shared" si="8"/>
        <v>-1.2030847092679773</v>
      </c>
      <c r="J25">
        <f t="shared" si="7"/>
        <v>-1.2030847092679773</v>
      </c>
      <c r="L25">
        <f t="shared" si="1"/>
        <v>-69.638000000000005</v>
      </c>
      <c r="N25">
        <f t="shared" si="2"/>
        <v>640.73375099999998</v>
      </c>
      <c r="O25">
        <f t="shared" si="3"/>
        <v>9465.7482100000016</v>
      </c>
      <c r="Q25">
        <f t="shared" si="4"/>
        <v>-69.64</v>
      </c>
      <c r="S25">
        <f t="shared" si="5"/>
        <v>-1182.9125490000004</v>
      </c>
      <c r="T25">
        <f t="shared" si="6"/>
        <v>5637.2736300000006</v>
      </c>
    </row>
    <row r="26" spans="1:20" x14ac:dyDescent="0.25">
      <c r="A26">
        <v>4</v>
      </c>
      <c r="B26">
        <f t="shared" si="8"/>
        <v>-1.4143938401383269</v>
      </c>
      <c r="J26">
        <f t="shared" si="7"/>
        <v>-1.4143938401383269</v>
      </c>
      <c r="L26">
        <f t="shared" si="1"/>
        <v>-69.638000000000005</v>
      </c>
      <c r="N26">
        <f t="shared" si="2"/>
        <v>676.32675100000006</v>
      </c>
      <c r="O26">
        <f t="shared" si="3"/>
        <v>9430.1552100000008</v>
      </c>
      <c r="Q26">
        <f t="shared" si="4"/>
        <v>-69.64</v>
      </c>
      <c r="S26">
        <f t="shared" si="5"/>
        <v>-1147.3195490000003</v>
      </c>
      <c r="T26">
        <f t="shared" si="6"/>
        <v>5601.6806300000007</v>
      </c>
    </row>
    <row r="27" spans="1:20" x14ac:dyDescent="0.25">
      <c r="A27">
        <v>4.5</v>
      </c>
      <c r="B27">
        <f t="shared" si="8"/>
        <v>-1.6257029710086766</v>
      </c>
      <c r="J27">
        <f t="shared" si="7"/>
        <v>-1.6257029710086766</v>
      </c>
      <c r="L27">
        <f t="shared" si="1"/>
        <v>-69.638000000000005</v>
      </c>
      <c r="N27">
        <f t="shared" si="2"/>
        <v>711.41975100000013</v>
      </c>
      <c r="O27">
        <f t="shared" si="3"/>
        <v>9395.0622100000019</v>
      </c>
      <c r="Q27">
        <f t="shared" si="4"/>
        <v>-69.64</v>
      </c>
      <c r="S27">
        <f t="shared" si="5"/>
        <v>-1112.2265490000002</v>
      </c>
      <c r="T27">
        <f t="shared" si="6"/>
        <v>5566.58763</v>
      </c>
    </row>
    <row r="28" spans="1:20" x14ac:dyDescent="0.25">
      <c r="A28">
        <v>5</v>
      </c>
      <c r="B28">
        <f t="shared" si="8"/>
        <v>-1.8370121018790262</v>
      </c>
      <c r="J28">
        <f t="shared" si="7"/>
        <v>-1.8370121018790262</v>
      </c>
      <c r="L28">
        <f t="shared" si="1"/>
        <v>-69.638000000000005</v>
      </c>
      <c r="N28">
        <f t="shared" si="2"/>
        <v>746.01275099999998</v>
      </c>
      <c r="O28">
        <f t="shared" si="3"/>
        <v>9360.4692100000011</v>
      </c>
      <c r="Q28">
        <f t="shared" si="4"/>
        <v>-69.64</v>
      </c>
      <c r="S28">
        <f t="shared" si="5"/>
        <v>-1077.6335490000004</v>
      </c>
      <c r="T28">
        <f t="shared" si="6"/>
        <v>5531.9946300000001</v>
      </c>
    </row>
    <row r="29" spans="1:20" x14ac:dyDescent="0.25">
      <c r="A29">
        <v>5.5</v>
      </c>
      <c r="B29">
        <f t="shared" si="8"/>
        <v>-2.0483212327493758</v>
      </c>
      <c r="J29">
        <f t="shared" si="7"/>
        <v>-2.0483212327493758</v>
      </c>
      <c r="L29">
        <f t="shared" si="1"/>
        <v>-69.638000000000005</v>
      </c>
      <c r="N29">
        <f t="shared" si="2"/>
        <v>780.10575100000005</v>
      </c>
      <c r="O29">
        <f t="shared" si="3"/>
        <v>9326.3762100000022</v>
      </c>
      <c r="Q29">
        <f t="shared" si="4"/>
        <v>-69.64</v>
      </c>
      <c r="S29">
        <f t="shared" si="5"/>
        <v>-1043.5405490000003</v>
      </c>
      <c r="T29">
        <f t="shared" si="6"/>
        <v>5497.9016300000003</v>
      </c>
    </row>
    <row r="30" spans="1:20" x14ac:dyDescent="0.25">
      <c r="A30">
        <v>6</v>
      </c>
      <c r="B30">
        <f t="shared" si="8"/>
        <v>-2.2596303636197255</v>
      </c>
      <c r="J30">
        <f t="shared" si="7"/>
        <v>-2.2596303636197255</v>
      </c>
      <c r="L30">
        <f t="shared" si="1"/>
        <v>-69.638000000000005</v>
      </c>
      <c r="N30">
        <f t="shared" si="2"/>
        <v>813.69875100000013</v>
      </c>
      <c r="O30">
        <f t="shared" si="3"/>
        <v>9292.7832100000014</v>
      </c>
      <c r="Q30">
        <f t="shared" si="4"/>
        <v>-69.64</v>
      </c>
      <c r="S30">
        <f t="shared" si="5"/>
        <v>-1009.9475490000002</v>
      </c>
      <c r="T30">
        <f t="shared" si="6"/>
        <v>5464.3086300000004</v>
      </c>
    </row>
    <row r="31" spans="1:20" x14ac:dyDescent="0.25">
      <c r="A31">
        <v>6.5</v>
      </c>
      <c r="B31">
        <f t="shared" si="8"/>
        <v>-2.4709394944900751</v>
      </c>
      <c r="J31">
        <f t="shared" si="7"/>
        <v>-2.4709394944900751</v>
      </c>
      <c r="L31">
        <f t="shared" si="1"/>
        <v>-69.638000000000005</v>
      </c>
      <c r="N31">
        <f t="shared" si="2"/>
        <v>846.79175099999998</v>
      </c>
      <c r="O31">
        <f t="shared" si="3"/>
        <v>9259.6902100000007</v>
      </c>
      <c r="Q31">
        <f t="shared" si="4"/>
        <v>-69.64</v>
      </c>
      <c r="S31">
        <f t="shared" si="5"/>
        <v>-976.85454900000036</v>
      </c>
      <c r="T31">
        <f t="shared" si="6"/>
        <v>5431.2156300000006</v>
      </c>
    </row>
    <row r="32" spans="1:20" x14ac:dyDescent="0.25">
      <c r="A32">
        <v>7</v>
      </c>
      <c r="B32">
        <f t="shared" si="8"/>
        <v>-2.6822486253604247</v>
      </c>
      <c r="J32">
        <f t="shared" si="7"/>
        <v>-2.6822486253604247</v>
      </c>
      <c r="L32">
        <f t="shared" si="1"/>
        <v>-69.638000000000005</v>
      </c>
      <c r="N32">
        <f t="shared" si="2"/>
        <v>879.38475100000005</v>
      </c>
      <c r="O32">
        <f t="shared" si="3"/>
        <v>9227.0972100000017</v>
      </c>
      <c r="Q32">
        <f t="shared" si="4"/>
        <v>-69.64</v>
      </c>
      <c r="S32">
        <f t="shared" si="5"/>
        <v>-944.26154900000029</v>
      </c>
      <c r="T32">
        <f t="shared" si="6"/>
        <v>5398.6226299999998</v>
      </c>
    </row>
    <row r="33" spans="1:20" x14ac:dyDescent="0.25">
      <c r="A33">
        <v>7.5</v>
      </c>
      <c r="B33">
        <f t="shared" si="8"/>
        <v>-2.8935577562307744</v>
      </c>
      <c r="J33">
        <f t="shared" si="7"/>
        <v>-2.8935577562307744</v>
      </c>
      <c r="L33">
        <f t="shared" si="1"/>
        <v>-69.638000000000005</v>
      </c>
      <c r="N33">
        <f t="shared" si="2"/>
        <v>911.47775100000013</v>
      </c>
      <c r="O33">
        <f t="shared" si="3"/>
        <v>9195.004210000001</v>
      </c>
      <c r="Q33">
        <f t="shared" si="4"/>
        <v>-69.64</v>
      </c>
      <c r="S33">
        <f t="shared" si="5"/>
        <v>-912.16854900000021</v>
      </c>
      <c r="T33">
        <f t="shared" si="6"/>
        <v>5366.52963</v>
      </c>
    </row>
    <row r="34" spans="1:20" x14ac:dyDescent="0.25">
      <c r="A34">
        <v>8</v>
      </c>
      <c r="B34">
        <f t="shared" si="8"/>
        <v>-3.104866887101124</v>
      </c>
      <c r="J34">
        <f t="shared" si="7"/>
        <v>-3.104866887101124</v>
      </c>
      <c r="L34">
        <f t="shared" si="1"/>
        <v>-69.638000000000005</v>
      </c>
      <c r="N34">
        <f t="shared" si="2"/>
        <v>943.07075100000009</v>
      </c>
      <c r="O34">
        <f t="shared" si="3"/>
        <v>9163.411210000002</v>
      </c>
      <c r="Q34">
        <f t="shared" si="4"/>
        <v>-69.64</v>
      </c>
      <c r="S34">
        <f t="shared" si="5"/>
        <v>-880.57554900000025</v>
      </c>
      <c r="T34">
        <f t="shared" si="6"/>
        <v>5334.9366300000002</v>
      </c>
    </row>
    <row r="35" spans="1:20" x14ac:dyDescent="0.25">
      <c r="A35">
        <v>8.5</v>
      </c>
      <c r="B35">
        <f t="shared" si="8"/>
        <v>-3.3161760179714737</v>
      </c>
      <c r="J35">
        <f t="shared" si="7"/>
        <v>-3.3161760179714737</v>
      </c>
      <c r="L35">
        <f t="shared" si="1"/>
        <v>-69.638000000000005</v>
      </c>
      <c r="N35">
        <f t="shared" si="2"/>
        <v>974.16375100000005</v>
      </c>
      <c r="O35">
        <f t="shared" si="3"/>
        <v>9132.3182100000013</v>
      </c>
      <c r="Q35">
        <f t="shared" si="4"/>
        <v>-69.64</v>
      </c>
      <c r="S35">
        <f t="shared" si="5"/>
        <v>-849.48254900000029</v>
      </c>
      <c r="T35">
        <f t="shared" si="6"/>
        <v>5303.8436300000003</v>
      </c>
    </row>
    <row r="36" spans="1:20" x14ac:dyDescent="0.25">
      <c r="A36">
        <v>9</v>
      </c>
      <c r="B36">
        <f t="shared" si="8"/>
        <v>-3.5274851488418233</v>
      </c>
      <c r="J36">
        <f t="shared" si="7"/>
        <v>-3.5274851488418233</v>
      </c>
      <c r="L36">
        <f t="shared" si="1"/>
        <v>-69.638000000000005</v>
      </c>
      <c r="N36">
        <f t="shared" si="2"/>
        <v>1004.7567510000001</v>
      </c>
      <c r="O36">
        <f t="shared" si="3"/>
        <v>9101.7252100000005</v>
      </c>
      <c r="Q36">
        <f t="shared" si="4"/>
        <v>-69.64</v>
      </c>
      <c r="S36">
        <f t="shared" si="5"/>
        <v>-818.88954900000022</v>
      </c>
      <c r="T36">
        <f t="shared" si="6"/>
        <v>5273.2506300000005</v>
      </c>
    </row>
    <row r="37" spans="1:20" x14ac:dyDescent="0.25">
      <c r="A37">
        <v>9.5</v>
      </c>
      <c r="B37">
        <f t="shared" si="8"/>
        <v>-3.7387942797121729</v>
      </c>
      <c r="J37">
        <f t="shared" si="7"/>
        <v>-3.7387942797121729</v>
      </c>
      <c r="L37">
        <f t="shared" si="1"/>
        <v>-69.638000000000005</v>
      </c>
      <c r="N37">
        <f t="shared" si="2"/>
        <v>1034.8497510000002</v>
      </c>
      <c r="O37">
        <f t="shared" si="3"/>
        <v>9071.6322100000016</v>
      </c>
      <c r="Q37">
        <f t="shared" si="4"/>
        <v>-69.64</v>
      </c>
      <c r="S37">
        <f t="shared" si="5"/>
        <v>-788.79654900000025</v>
      </c>
      <c r="T37">
        <f t="shared" si="6"/>
        <v>5243.1576300000006</v>
      </c>
    </row>
    <row r="38" spans="1:20" x14ac:dyDescent="0.25">
      <c r="A38">
        <v>10</v>
      </c>
      <c r="B38">
        <f t="shared" si="8"/>
        <v>-3.9501034105825226</v>
      </c>
      <c r="J38">
        <f t="shared" si="7"/>
        <v>-3.9501034105825226</v>
      </c>
      <c r="L38">
        <f t="shared" si="1"/>
        <v>-69.638000000000005</v>
      </c>
      <c r="N38">
        <f t="shared" si="2"/>
        <v>1064.442751</v>
      </c>
      <c r="O38">
        <f t="shared" si="3"/>
        <v>9042.0392100000008</v>
      </c>
      <c r="Q38">
        <f t="shared" si="4"/>
        <v>-69.64</v>
      </c>
      <c r="S38">
        <f t="shared" si="5"/>
        <v>-759.20354900000029</v>
      </c>
      <c r="T38">
        <f t="shared" si="6"/>
        <v>5213.5646300000008</v>
      </c>
    </row>
    <row r="39" spans="1:20" x14ac:dyDescent="0.25">
      <c r="A39">
        <v>10.5</v>
      </c>
      <c r="B39">
        <f t="shared" si="8"/>
        <v>-4.1614125414528722</v>
      </c>
      <c r="J39">
        <f t="shared" si="7"/>
        <v>-4.1614125414528722</v>
      </c>
      <c r="L39">
        <f t="shared" si="1"/>
        <v>-69.638000000000005</v>
      </c>
      <c r="N39">
        <f t="shared" si="2"/>
        <v>1093.5357510000001</v>
      </c>
      <c r="O39">
        <f t="shared" si="3"/>
        <v>9012.9462100000019</v>
      </c>
      <c r="Q39">
        <f t="shared" si="4"/>
        <v>-69.64</v>
      </c>
      <c r="S39">
        <f t="shared" si="5"/>
        <v>-730.11054900000022</v>
      </c>
      <c r="T39">
        <f t="shared" si="6"/>
        <v>5184.47163</v>
      </c>
    </row>
    <row r="40" spans="1:20" x14ac:dyDescent="0.25">
      <c r="A40">
        <v>11</v>
      </c>
      <c r="B40">
        <f t="shared" si="8"/>
        <v>-4.3727216723232223</v>
      </c>
      <c r="J40">
        <f t="shared" si="7"/>
        <v>-4.3727216723232223</v>
      </c>
      <c r="L40">
        <f t="shared" si="1"/>
        <v>-69.638000000000005</v>
      </c>
      <c r="N40">
        <f t="shared" si="2"/>
        <v>1122.1287510000002</v>
      </c>
      <c r="O40">
        <f t="shared" si="3"/>
        <v>8984.3532100000011</v>
      </c>
      <c r="Q40">
        <f t="shared" si="4"/>
        <v>-69.64</v>
      </c>
      <c r="S40">
        <f t="shared" si="5"/>
        <v>-701.51754900000026</v>
      </c>
      <c r="T40">
        <f t="shared" si="6"/>
        <v>5155.8786300000002</v>
      </c>
    </row>
    <row r="41" spans="1:20" x14ac:dyDescent="0.25">
      <c r="A41">
        <v>11.5</v>
      </c>
      <c r="B41">
        <f t="shared" si="8"/>
        <v>-4.5840308031935724</v>
      </c>
      <c r="J41">
        <f t="shared" si="7"/>
        <v>-4.5840308031935724</v>
      </c>
      <c r="L41">
        <f t="shared" si="1"/>
        <v>-69.638000000000005</v>
      </c>
      <c r="N41">
        <f t="shared" si="2"/>
        <v>1150.221751</v>
      </c>
      <c r="O41">
        <f t="shared" si="3"/>
        <v>8956.2602100000004</v>
      </c>
      <c r="Q41">
        <f t="shared" si="4"/>
        <v>-69.64</v>
      </c>
      <c r="S41">
        <f t="shared" si="5"/>
        <v>-673.42454900000018</v>
      </c>
      <c r="T41">
        <f t="shared" si="6"/>
        <v>5127.7856300000003</v>
      </c>
    </row>
    <row r="42" spans="1:20" x14ac:dyDescent="0.25">
      <c r="A42">
        <v>12</v>
      </c>
      <c r="B42">
        <f t="shared" si="8"/>
        <v>-4.7953399340639224</v>
      </c>
      <c r="J42">
        <f>0.5*SIN(25*PI()/180)+J43</f>
        <v>-4.7953399340639224</v>
      </c>
      <c r="L42">
        <f t="shared" si="1"/>
        <v>-69.638000000000005</v>
      </c>
      <c r="N42">
        <f t="shared" si="2"/>
        <v>1177.8147510000001</v>
      </c>
      <c r="O42">
        <f t="shared" si="3"/>
        <v>8928.6672100000014</v>
      </c>
      <c r="Q42">
        <f t="shared" si="4"/>
        <v>-69.64</v>
      </c>
      <c r="S42">
        <f t="shared" si="5"/>
        <v>-645.83154900000022</v>
      </c>
      <c r="T42">
        <f t="shared" si="6"/>
        <v>5100.1926300000005</v>
      </c>
    </row>
    <row r="43" spans="1:20" x14ac:dyDescent="0.25">
      <c r="A43">
        <v>12.5</v>
      </c>
      <c r="B43">
        <f t="shared" si="8"/>
        <v>-5.0066490649342725</v>
      </c>
      <c r="J43">
        <f>(0.825-0.5)*SIN(25*PI()/180)+J44</f>
        <v>-5.0066490649342725</v>
      </c>
      <c r="L43">
        <f t="shared" si="1"/>
        <v>-69.638000000000005</v>
      </c>
      <c r="N43">
        <f t="shared" si="2"/>
        <v>1204.9077510000002</v>
      </c>
      <c r="O43">
        <f t="shared" si="3"/>
        <v>8901.5742100000007</v>
      </c>
      <c r="Q43">
        <f t="shared" si="4"/>
        <v>-69.64</v>
      </c>
      <c r="S43">
        <f t="shared" si="5"/>
        <v>-618.73854900000026</v>
      </c>
      <c r="T43">
        <f t="shared" si="6"/>
        <v>5073.0996300000006</v>
      </c>
    </row>
    <row r="44" spans="1:20" x14ac:dyDescent="0.25">
      <c r="A44">
        <v>12.824999999999999</v>
      </c>
      <c r="B44">
        <f t="shared" si="8"/>
        <v>-5.1440000000000001</v>
      </c>
      <c r="J44">
        <f>-0.667-4.477</f>
        <v>-5.1440000000000001</v>
      </c>
      <c r="L44">
        <f t="shared" si="1"/>
        <v>-69.638000000000005</v>
      </c>
      <c r="N44">
        <f t="shared" si="2"/>
        <v>1222.250076</v>
      </c>
      <c r="O44">
        <f t="shared" si="3"/>
        <v>8884.2318850000011</v>
      </c>
      <c r="Q44">
        <f t="shared" si="4"/>
        <v>-69.64</v>
      </c>
      <c r="S44">
        <f t="shared" si="5"/>
        <v>-601.3962240000003</v>
      </c>
      <c r="T44">
        <f t="shared" si="6"/>
        <v>5055.7573050000001</v>
      </c>
    </row>
    <row r="45" spans="1:20" x14ac:dyDescent="0.25">
      <c r="A45">
        <v>13</v>
      </c>
      <c r="B45">
        <f t="shared" si="8"/>
        <v>-5.2179581958046226</v>
      </c>
      <c r="J45">
        <f>(-1+0.825)*SIN(25*PI()/180)+J44</f>
        <v>-5.2179581958046226</v>
      </c>
      <c r="L45">
        <f t="shared" si="1"/>
        <v>-69.638000000000005</v>
      </c>
      <c r="N45">
        <f t="shared" si="2"/>
        <v>1231.500751</v>
      </c>
      <c r="O45">
        <f t="shared" si="3"/>
        <v>8874.9812100000017</v>
      </c>
      <c r="Q45">
        <f t="shared" si="4"/>
        <v>-69.64</v>
      </c>
      <c r="S45">
        <f t="shared" si="5"/>
        <v>-592.14554900000019</v>
      </c>
      <c r="T45">
        <f t="shared" si="6"/>
        <v>5046.5066299999999</v>
      </c>
    </row>
    <row r="46" spans="1:20" x14ac:dyDescent="0.25">
      <c r="A46">
        <v>13.5</v>
      </c>
      <c r="B46">
        <f t="shared" si="8"/>
        <v>-5.4292673266749727</v>
      </c>
      <c r="J46">
        <f>(-0.5)*SIN(25*PI()/180)+J45</f>
        <v>-5.4292673266749727</v>
      </c>
      <c r="L46">
        <f t="shared" si="1"/>
        <v>-69.638000000000005</v>
      </c>
      <c r="N46">
        <f t="shared" si="2"/>
        <v>1257.5937510000001</v>
      </c>
      <c r="O46">
        <f t="shared" si="3"/>
        <v>8848.888210000001</v>
      </c>
      <c r="Q46">
        <f t="shared" si="4"/>
        <v>-69.64</v>
      </c>
      <c r="S46">
        <f t="shared" si="5"/>
        <v>-566.05254900000023</v>
      </c>
      <c r="T46">
        <f t="shared" si="6"/>
        <v>5020.41363</v>
      </c>
    </row>
    <row r="47" spans="1:20" x14ac:dyDescent="0.25">
      <c r="A47">
        <v>14</v>
      </c>
      <c r="B47">
        <f t="shared" si="8"/>
        <v>-5.6405764575453228</v>
      </c>
      <c r="J47">
        <f t="shared" ref="J47:J99" si="9">(-0.5)*SIN(25*PI()/180)+J46</f>
        <v>-5.6405764575453228</v>
      </c>
      <c r="L47">
        <f t="shared" si="1"/>
        <v>-69.638000000000005</v>
      </c>
      <c r="N47">
        <f t="shared" si="2"/>
        <v>1283.1867510000002</v>
      </c>
      <c r="O47">
        <f t="shared" si="3"/>
        <v>8823.2952100000002</v>
      </c>
      <c r="Q47">
        <f t="shared" si="4"/>
        <v>-69.64</v>
      </c>
      <c r="S47">
        <f t="shared" si="5"/>
        <v>-540.45954900000027</v>
      </c>
      <c r="T47">
        <f t="shared" si="6"/>
        <v>4994.8206300000002</v>
      </c>
    </row>
    <row r="48" spans="1:20" x14ac:dyDescent="0.25">
      <c r="A48">
        <v>14.5</v>
      </c>
      <c r="B48">
        <f t="shared" si="8"/>
        <v>-5.8518855884156729</v>
      </c>
      <c r="J48">
        <f t="shared" si="9"/>
        <v>-5.8518855884156729</v>
      </c>
      <c r="L48">
        <f t="shared" si="1"/>
        <v>-69.638000000000005</v>
      </c>
      <c r="N48">
        <f t="shared" si="2"/>
        <v>1308.279751</v>
      </c>
      <c r="O48">
        <f t="shared" si="3"/>
        <v>8798.2022100000013</v>
      </c>
      <c r="Q48">
        <f t="shared" si="4"/>
        <v>-69.64</v>
      </c>
      <c r="S48">
        <f t="shared" si="5"/>
        <v>-515.36654900000019</v>
      </c>
      <c r="T48">
        <f t="shared" si="6"/>
        <v>4969.7276300000003</v>
      </c>
    </row>
    <row r="49" spans="1:20" x14ac:dyDescent="0.25">
      <c r="A49">
        <v>15</v>
      </c>
      <c r="B49">
        <f t="shared" si="8"/>
        <v>-6.0631947192860229</v>
      </c>
      <c r="J49">
        <f t="shared" si="9"/>
        <v>-6.0631947192860229</v>
      </c>
      <c r="L49">
        <f t="shared" si="1"/>
        <v>-69.638000000000005</v>
      </c>
      <c r="N49">
        <f t="shared" si="2"/>
        <v>1332.8727510000001</v>
      </c>
      <c r="O49">
        <f t="shared" si="3"/>
        <v>8773.6092100000005</v>
      </c>
      <c r="Q49">
        <f t="shared" si="4"/>
        <v>-69.64</v>
      </c>
      <c r="S49">
        <f t="shared" si="5"/>
        <v>-490.77354900000023</v>
      </c>
      <c r="T49">
        <f t="shared" si="6"/>
        <v>4945.1346300000005</v>
      </c>
    </row>
    <row r="50" spans="1:20" x14ac:dyDescent="0.25">
      <c r="A50">
        <v>15.5</v>
      </c>
      <c r="B50">
        <f t="shared" si="8"/>
        <v>-6.274503850156373</v>
      </c>
      <c r="J50">
        <f t="shared" si="9"/>
        <v>-6.274503850156373</v>
      </c>
      <c r="L50">
        <f t="shared" si="1"/>
        <v>-69.638000000000005</v>
      </c>
      <c r="N50">
        <f t="shared" si="2"/>
        <v>1356.9657510000002</v>
      </c>
      <c r="O50">
        <f t="shared" si="3"/>
        <v>8749.5162100000016</v>
      </c>
      <c r="Q50">
        <f t="shared" si="4"/>
        <v>-69.64</v>
      </c>
      <c r="S50">
        <f t="shared" si="5"/>
        <v>-466.68054900000016</v>
      </c>
      <c r="T50">
        <f t="shared" si="6"/>
        <v>4921.0416299999997</v>
      </c>
    </row>
    <row r="51" spans="1:20" x14ac:dyDescent="0.25">
      <c r="A51">
        <v>16</v>
      </c>
      <c r="B51">
        <f t="shared" si="8"/>
        <v>-6.4858129810267231</v>
      </c>
      <c r="J51">
        <f t="shared" si="9"/>
        <v>-6.4858129810267231</v>
      </c>
      <c r="L51">
        <f t="shared" si="1"/>
        <v>-69.638000000000005</v>
      </c>
      <c r="N51">
        <f t="shared" si="2"/>
        <v>1380.558751</v>
      </c>
      <c r="O51">
        <f t="shared" si="3"/>
        <v>8725.9232100000008</v>
      </c>
      <c r="Q51">
        <f t="shared" si="4"/>
        <v>-69.64</v>
      </c>
      <c r="S51">
        <f t="shared" si="5"/>
        <v>-443.08754900000019</v>
      </c>
      <c r="T51">
        <f t="shared" si="6"/>
        <v>4897.4486299999999</v>
      </c>
    </row>
    <row r="52" spans="1:20" x14ac:dyDescent="0.25">
      <c r="A52">
        <v>16.5</v>
      </c>
      <c r="B52">
        <f t="shared" si="8"/>
        <v>-6.6971221118970732</v>
      </c>
      <c r="J52">
        <f t="shared" si="9"/>
        <v>-6.6971221118970732</v>
      </c>
      <c r="L52">
        <f t="shared" si="1"/>
        <v>-69.638000000000005</v>
      </c>
      <c r="N52">
        <f t="shared" si="2"/>
        <v>1403.6517510000001</v>
      </c>
      <c r="O52">
        <f t="shared" si="3"/>
        <v>8702.8302100000019</v>
      </c>
      <c r="Q52">
        <f t="shared" si="4"/>
        <v>-69.64</v>
      </c>
      <c r="S52">
        <f t="shared" si="5"/>
        <v>-419.99454900000023</v>
      </c>
      <c r="T52">
        <f t="shared" si="6"/>
        <v>4874.35563</v>
      </c>
    </row>
    <row r="53" spans="1:20" x14ac:dyDescent="0.25">
      <c r="A53">
        <v>17</v>
      </c>
      <c r="B53">
        <f t="shared" si="8"/>
        <v>-6.9084312427674233</v>
      </c>
      <c r="J53">
        <f t="shared" si="9"/>
        <v>-6.9084312427674233</v>
      </c>
      <c r="L53">
        <f t="shared" si="1"/>
        <v>-69.638000000000005</v>
      </c>
      <c r="N53">
        <f t="shared" si="2"/>
        <v>1426.2447510000002</v>
      </c>
      <c r="O53">
        <f t="shared" si="3"/>
        <v>8680.2372100000011</v>
      </c>
      <c r="Q53">
        <f t="shared" si="4"/>
        <v>-69.64</v>
      </c>
      <c r="S53">
        <f t="shared" si="5"/>
        <v>-397.40154900000016</v>
      </c>
      <c r="T53">
        <f t="shared" si="6"/>
        <v>4851.7626300000002</v>
      </c>
    </row>
    <row r="54" spans="1:20" x14ac:dyDescent="0.25">
      <c r="A54">
        <v>17.5</v>
      </c>
      <c r="B54">
        <f t="shared" si="8"/>
        <v>-7.1197403736377733</v>
      </c>
      <c r="J54">
        <f t="shared" si="9"/>
        <v>-7.1197403736377733</v>
      </c>
      <c r="L54">
        <f t="shared" si="1"/>
        <v>-69.638000000000005</v>
      </c>
      <c r="N54">
        <f t="shared" si="2"/>
        <v>1448.337751</v>
      </c>
      <c r="O54">
        <f t="shared" si="3"/>
        <v>8658.1442100000022</v>
      </c>
      <c r="Q54">
        <f t="shared" si="4"/>
        <v>-69.64</v>
      </c>
      <c r="S54">
        <f t="shared" si="5"/>
        <v>-375.3085490000002</v>
      </c>
      <c r="T54">
        <f t="shared" si="6"/>
        <v>4829.6696300000003</v>
      </c>
    </row>
    <row r="55" spans="1:20" x14ac:dyDescent="0.25">
      <c r="A55">
        <v>18</v>
      </c>
      <c r="B55">
        <f t="shared" si="8"/>
        <v>-7.3310495045081234</v>
      </c>
      <c r="J55">
        <f t="shared" si="9"/>
        <v>-7.3310495045081234</v>
      </c>
      <c r="L55">
        <f t="shared" si="1"/>
        <v>-69.638000000000005</v>
      </c>
      <c r="N55">
        <f t="shared" si="2"/>
        <v>1469.9307510000001</v>
      </c>
      <c r="O55">
        <f t="shared" si="3"/>
        <v>8636.5512100000014</v>
      </c>
      <c r="Q55">
        <f t="shared" si="4"/>
        <v>-69.64</v>
      </c>
      <c r="S55">
        <f t="shared" si="5"/>
        <v>-353.71554900000012</v>
      </c>
      <c r="T55">
        <f t="shared" si="6"/>
        <v>4808.0766300000005</v>
      </c>
    </row>
    <row r="56" spans="1:20" x14ac:dyDescent="0.25">
      <c r="A56">
        <v>18.5</v>
      </c>
      <c r="B56">
        <f t="shared" si="8"/>
        <v>-7.5423586353784735</v>
      </c>
      <c r="J56">
        <f t="shared" si="9"/>
        <v>-7.5423586353784735</v>
      </c>
      <c r="L56">
        <f t="shared" si="1"/>
        <v>-69.638000000000005</v>
      </c>
      <c r="N56">
        <f t="shared" si="2"/>
        <v>1491.0237510000002</v>
      </c>
      <c r="O56">
        <f t="shared" si="3"/>
        <v>8615.4582100000007</v>
      </c>
      <c r="Q56">
        <f t="shared" si="4"/>
        <v>-69.64</v>
      </c>
      <c r="S56">
        <f t="shared" si="5"/>
        <v>-332.62254900000016</v>
      </c>
      <c r="T56">
        <f t="shared" si="6"/>
        <v>4786.9836300000006</v>
      </c>
    </row>
    <row r="57" spans="1:20" x14ac:dyDescent="0.25">
      <c r="A57">
        <v>19</v>
      </c>
      <c r="B57">
        <f t="shared" si="8"/>
        <v>-7.7536677662488236</v>
      </c>
      <c r="J57">
        <f t="shared" si="9"/>
        <v>-7.7536677662488236</v>
      </c>
      <c r="L57">
        <f t="shared" si="1"/>
        <v>-69.638000000000005</v>
      </c>
      <c r="N57">
        <f t="shared" si="2"/>
        <v>1511.616751</v>
      </c>
      <c r="O57">
        <f t="shared" si="3"/>
        <v>8594.8652100000018</v>
      </c>
      <c r="Q57">
        <f t="shared" si="4"/>
        <v>-69.64</v>
      </c>
      <c r="S57">
        <f t="shared" si="5"/>
        <v>-312.0295490000002</v>
      </c>
      <c r="T57">
        <f t="shared" si="6"/>
        <v>4766.3906299999999</v>
      </c>
    </row>
    <row r="58" spans="1:20" x14ac:dyDescent="0.25">
      <c r="A58">
        <v>19.5</v>
      </c>
      <c r="B58">
        <f t="shared" si="8"/>
        <v>-7.9649768971191737</v>
      </c>
      <c r="J58">
        <f t="shared" si="9"/>
        <v>-7.9649768971191737</v>
      </c>
      <c r="L58">
        <f t="shared" si="1"/>
        <v>-69.638000000000005</v>
      </c>
      <c r="N58">
        <f t="shared" si="2"/>
        <v>1531.7097510000001</v>
      </c>
      <c r="O58">
        <f t="shared" si="3"/>
        <v>8574.772210000001</v>
      </c>
      <c r="Q58">
        <f t="shared" si="4"/>
        <v>-69.64</v>
      </c>
      <c r="S58">
        <f t="shared" si="5"/>
        <v>-291.93654900000013</v>
      </c>
      <c r="T58">
        <f t="shared" si="6"/>
        <v>4746.29763</v>
      </c>
    </row>
    <row r="59" spans="1:20" x14ac:dyDescent="0.25">
      <c r="A59">
        <v>20</v>
      </c>
      <c r="B59">
        <f t="shared" si="8"/>
        <v>-8.1762860279895229</v>
      </c>
      <c r="J59">
        <f t="shared" si="9"/>
        <v>-8.1762860279895229</v>
      </c>
      <c r="L59">
        <f t="shared" si="1"/>
        <v>-69.638000000000005</v>
      </c>
      <c r="N59">
        <f t="shared" si="2"/>
        <v>1551.3027510000002</v>
      </c>
      <c r="O59">
        <f t="shared" si="3"/>
        <v>8555.1792100000021</v>
      </c>
      <c r="Q59">
        <f t="shared" si="4"/>
        <v>-69.64</v>
      </c>
      <c r="S59">
        <f t="shared" si="5"/>
        <v>-272.34354900000017</v>
      </c>
      <c r="T59">
        <f t="shared" si="6"/>
        <v>4726.7046300000002</v>
      </c>
    </row>
    <row r="60" spans="1:20" x14ac:dyDescent="0.25">
      <c r="A60">
        <v>20.5</v>
      </c>
      <c r="B60">
        <f t="shared" si="8"/>
        <v>-8.3875951588598721</v>
      </c>
      <c r="J60">
        <f t="shared" si="9"/>
        <v>-8.3875951588598721</v>
      </c>
      <c r="L60">
        <f t="shared" si="1"/>
        <v>-69.638000000000005</v>
      </c>
      <c r="N60">
        <f t="shared" si="2"/>
        <v>1570.3957510000002</v>
      </c>
      <c r="O60">
        <f t="shared" si="3"/>
        <v>8536.0862100000013</v>
      </c>
      <c r="Q60">
        <f t="shared" si="4"/>
        <v>-69.64</v>
      </c>
      <c r="S60">
        <f t="shared" si="5"/>
        <v>-253.25054900000012</v>
      </c>
      <c r="T60">
        <f t="shared" si="6"/>
        <v>4707.6116300000003</v>
      </c>
    </row>
    <row r="61" spans="1:20" x14ac:dyDescent="0.25">
      <c r="A61">
        <v>21</v>
      </c>
      <c r="B61">
        <f t="shared" si="8"/>
        <v>-8.5989042897302213</v>
      </c>
      <c r="J61">
        <f t="shared" si="9"/>
        <v>-8.5989042897302213</v>
      </c>
      <c r="L61">
        <f t="shared" si="1"/>
        <v>-69.638000000000005</v>
      </c>
      <c r="N61">
        <f t="shared" si="2"/>
        <v>1588.9887510000001</v>
      </c>
      <c r="O61">
        <f t="shared" si="3"/>
        <v>8517.4932100000005</v>
      </c>
      <c r="Q61">
        <f t="shared" si="4"/>
        <v>-69.64</v>
      </c>
      <c r="S61">
        <f t="shared" si="5"/>
        <v>-234.65754900000016</v>
      </c>
      <c r="T61">
        <f t="shared" si="6"/>
        <v>4689.0186300000005</v>
      </c>
    </row>
    <row r="62" spans="1:20" x14ac:dyDescent="0.25">
      <c r="A62">
        <v>21.5</v>
      </c>
      <c r="B62">
        <f t="shared" si="8"/>
        <v>-8.8102134206005704</v>
      </c>
      <c r="J62">
        <f t="shared" si="9"/>
        <v>-8.8102134206005704</v>
      </c>
      <c r="L62">
        <f t="shared" si="1"/>
        <v>-69.638000000000005</v>
      </c>
      <c r="N62">
        <f t="shared" si="2"/>
        <v>1607.0817510000002</v>
      </c>
      <c r="O62">
        <f t="shared" si="3"/>
        <v>8499.4002100000016</v>
      </c>
      <c r="Q62">
        <f t="shared" si="4"/>
        <v>-69.64</v>
      </c>
      <c r="S62">
        <f t="shared" si="5"/>
        <v>-216.56454900000014</v>
      </c>
      <c r="T62">
        <f t="shared" si="6"/>
        <v>4670.9256299999997</v>
      </c>
    </row>
    <row r="63" spans="1:20" x14ac:dyDescent="0.25">
      <c r="A63">
        <v>22</v>
      </c>
      <c r="B63">
        <f t="shared" si="8"/>
        <v>-9.0215225514709196</v>
      </c>
      <c r="J63">
        <f t="shared" si="9"/>
        <v>-9.0215225514709196</v>
      </c>
      <c r="L63">
        <f t="shared" si="1"/>
        <v>-9.4142543270672263</v>
      </c>
      <c r="M63">
        <v>60.223745672932772</v>
      </c>
      <c r="N63">
        <f t="shared" si="2"/>
        <v>1624.6747510000002</v>
      </c>
      <c r="O63">
        <f t="shared" si="3"/>
        <v>3.8687994674546644E-7</v>
      </c>
      <c r="P63">
        <v>0</v>
      </c>
      <c r="Q63">
        <f t="shared" si="4"/>
        <v>-69.64</v>
      </c>
      <c r="S63">
        <f t="shared" si="5"/>
        <v>-198.97154900000012</v>
      </c>
      <c r="T63">
        <f t="shared" si="6"/>
        <v>4653.3326299999999</v>
      </c>
    </row>
    <row r="64" spans="1:20" x14ac:dyDescent="0.25">
      <c r="A64">
        <v>22.5</v>
      </c>
      <c r="B64">
        <f t="shared" si="8"/>
        <v>-9.2328316823412688</v>
      </c>
      <c r="J64">
        <f t="shared" si="9"/>
        <v>-9.2328316823412688</v>
      </c>
      <c r="L64">
        <f t="shared" si="1"/>
        <v>-9.6257333382446149</v>
      </c>
      <c r="M64">
        <v>60.012266661755383</v>
      </c>
      <c r="N64">
        <f t="shared" si="2"/>
        <v>1641.7677510000003</v>
      </c>
      <c r="O64">
        <f t="shared" si="3"/>
        <v>3.3577589420019649E-7</v>
      </c>
      <c r="P64">
        <v>0</v>
      </c>
      <c r="Q64">
        <f t="shared" si="4"/>
        <v>-69.64</v>
      </c>
      <c r="S64">
        <f t="shared" si="5"/>
        <v>-181.87854900000011</v>
      </c>
      <c r="T64">
        <f t="shared" si="6"/>
        <v>4636.23963</v>
      </c>
    </row>
    <row r="65" spans="1:20" x14ac:dyDescent="0.25">
      <c r="A65">
        <v>23</v>
      </c>
      <c r="B65">
        <f t="shared" si="8"/>
        <v>-9.444140813211618</v>
      </c>
      <c r="J65">
        <f t="shared" si="9"/>
        <v>-9.444140813211618</v>
      </c>
      <c r="L65">
        <f t="shared" si="1"/>
        <v>-9.8299757175560671</v>
      </c>
      <c r="M65">
        <v>59.808024282443931</v>
      </c>
      <c r="N65">
        <f t="shared" si="2"/>
        <v>1658.3607510000002</v>
      </c>
      <c r="O65">
        <f t="shared" si="3"/>
        <v>2.9266152523632627E-7</v>
      </c>
      <c r="P65">
        <v>0</v>
      </c>
      <c r="Q65">
        <f t="shared" si="4"/>
        <v>-69.64</v>
      </c>
      <c r="S65">
        <f t="shared" si="5"/>
        <v>-165.28554900000015</v>
      </c>
      <c r="T65">
        <f t="shared" si="6"/>
        <v>4619.6466300000002</v>
      </c>
    </row>
    <row r="66" spans="1:20" x14ac:dyDescent="0.25">
      <c r="A66">
        <v>23.5</v>
      </c>
      <c r="B66">
        <f t="shared" si="8"/>
        <v>-9.6554499440819672</v>
      </c>
      <c r="J66">
        <f t="shared" si="9"/>
        <v>-9.6554499440819672</v>
      </c>
      <c r="L66">
        <f t="shared" si="1"/>
        <v>-10.027089824634587</v>
      </c>
      <c r="M66">
        <v>59.610910175365412</v>
      </c>
      <c r="N66">
        <f t="shared" si="2"/>
        <v>1674.4537510000002</v>
      </c>
      <c r="O66">
        <f t="shared" si="3"/>
        <v>2.5616350285417866E-7</v>
      </c>
      <c r="P66">
        <v>0</v>
      </c>
      <c r="Q66">
        <f t="shared" si="4"/>
        <v>-69.64</v>
      </c>
      <c r="S66">
        <f t="shared" si="5"/>
        <v>-149.19254900000013</v>
      </c>
      <c r="T66">
        <f t="shared" si="6"/>
        <v>4603.5536300000003</v>
      </c>
    </row>
    <row r="67" spans="1:20" x14ac:dyDescent="0.25">
      <c r="A67">
        <v>24</v>
      </c>
      <c r="B67">
        <f t="shared" si="8"/>
        <v>-9.8667590749523164</v>
      </c>
      <c r="J67">
        <f t="shared" si="9"/>
        <v>-9.8667590749523164</v>
      </c>
      <c r="L67">
        <f t="shared" si="1"/>
        <v>-10.217178195006205</v>
      </c>
      <c r="M67">
        <v>59.420821804993793</v>
      </c>
      <c r="N67">
        <f t="shared" si="2"/>
        <v>1690.0467510000003</v>
      </c>
      <c r="O67">
        <f t="shared" si="3"/>
        <v>2.2516405806527473E-7</v>
      </c>
      <c r="P67">
        <v>0</v>
      </c>
      <c r="Q67">
        <f t="shared" si="4"/>
        <v>-69.64</v>
      </c>
      <c r="S67">
        <f t="shared" si="5"/>
        <v>-133.59954900000011</v>
      </c>
      <c r="T67">
        <f t="shared" si="6"/>
        <v>4587.9606300000005</v>
      </c>
    </row>
    <row r="68" spans="1:20" x14ac:dyDescent="0.25">
      <c r="A68">
        <v>24.5</v>
      </c>
      <c r="B68">
        <f t="shared" si="8"/>
        <v>-10.078068205822666</v>
      </c>
      <c r="J68">
        <f t="shared" si="9"/>
        <v>-10.078068205822666</v>
      </c>
      <c r="L68">
        <f t="shared" si="1"/>
        <v>-10.400337854897948</v>
      </c>
      <c r="M68">
        <v>59.23766214510205</v>
      </c>
      <c r="N68">
        <f t="shared" si="2"/>
        <v>1705.1397510000002</v>
      </c>
      <c r="O68">
        <f t="shared" si="3"/>
        <v>1.9874846657330636E-7</v>
      </c>
      <c r="P68">
        <v>0</v>
      </c>
      <c r="Q68">
        <f t="shared" si="4"/>
        <v>-69.64</v>
      </c>
      <c r="S68">
        <f t="shared" si="5"/>
        <v>-118.50654900000012</v>
      </c>
      <c r="T68">
        <f t="shared" si="6"/>
        <v>4572.8676299999997</v>
      </c>
    </row>
    <row r="69" spans="1:20" x14ac:dyDescent="0.25">
      <c r="A69">
        <v>25</v>
      </c>
      <c r="B69">
        <f t="shared" si="8"/>
        <v>-10.289377336693015</v>
      </c>
      <c r="J69">
        <f t="shared" si="9"/>
        <v>-10.289377336693015</v>
      </c>
      <c r="L69">
        <f t="shared" si="1"/>
        <v>-10.576660610814827</v>
      </c>
      <c r="M69">
        <v>59.061339389185171</v>
      </c>
      <c r="N69">
        <f t="shared" si="2"/>
        <v>1719.7327510000002</v>
      </c>
      <c r="O69">
        <f t="shared" si="3"/>
        <v>1.7616707737033721E-7</v>
      </c>
      <c r="P69">
        <v>0</v>
      </c>
      <c r="Q69">
        <f t="shared" si="4"/>
        <v>-69.64</v>
      </c>
      <c r="S69">
        <f t="shared" si="5"/>
        <v>-103.9135490000001</v>
      </c>
      <c r="T69">
        <f t="shared" si="6"/>
        <v>4558.2746299999999</v>
      </c>
    </row>
    <row r="70" spans="1:20" x14ac:dyDescent="0.25">
      <c r="A70">
        <v>25.5</v>
      </c>
      <c r="B70">
        <f t="shared" si="8"/>
        <v>-10.500686467563364</v>
      </c>
      <c r="J70">
        <f t="shared" si="9"/>
        <v>-10.500686467563364</v>
      </c>
      <c r="L70">
        <f t="shared" si="1"/>
        <v>-10.746233316150352</v>
      </c>
      <c r="M70">
        <v>58.891766683849646</v>
      </c>
      <c r="N70">
        <f t="shared" si="2"/>
        <v>1733.8257510000003</v>
      </c>
      <c r="O70">
        <f t="shared" si="3"/>
        <v>1.5680575415899511E-7</v>
      </c>
      <c r="P70">
        <v>0</v>
      </c>
      <c r="Q70">
        <f t="shared" si="4"/>
        <v>-69.64</v>
      </c>
      <c r="S70">
        <f t="shared" si="5"/>
        <v>-89.820549000000113</v>
      </c>
      <c r="T70">
        <f t="shared" si="6"/>
        <v>4544.18163</v>
      </c>
    </row>
    <row r="71" spans="1:20" x14ac:dyDescent="0.25">
      <c r="A71">
        <v>26</v>
      </c>
      <c r="B71">
        <f t="shared" si="8"/>
        <v>-10.711995598433713</v>
      </c>
      <c r="J71">
        <f t="shared" si="9"/>
        <v>-10.711995598433713</v>
      </c>
      <c r="L71">
        <f t="shared" si="1"/>
        <v>-10.909138116849419</v>
      </c>
      <c r="M71">
        <v>58.728861883150579</v>
      </c>
      <c r="N71">
        <f t="shared" si="2"/>
        <v>1747.4187510000002</v>
      </c>
      <c r="O71">
        <f t="shared" si="3"/>
        <v>1.4015563465363812E-7</v>
      </c>
      <c r="P71">
        <v>0</v>
      </c>
      <c r="Q71">
        <f t="shared" si="4"/>
        <v>-69.64</v>
      </c>
      <c r="S71">
        <f t="shared" si="5"/>
        <v>-76.227549000000096</v>
      </c>
      <c r="T71">
        <f t="shared" si="6"/>
        <v>4530.5886300000002</v>
      </c>
    </row>
    <row r="72" spans="1:20" x14ac:dyDescent="0.25">
      <c r="A72">
        <v>26.5</v>
      </c>
      <c r="B72">
        <f t="shared" si="8"/>
        <v>-10.923304729304062</v>
      </c>
      <c r="J72">
        <f t="shared" si="9"/>
        <v>-10.923304729304062</v>
      </c>
      <c r="L72">
        <f t="shared" si="1"/>
        <v>-11.065452677926466</v>
      </c>
      <c r="M72">
        <v>58.572547322073532</v>
      </c>
      <c r="N72">
        <f t="shared" si="2"/>
        <v>1760.5117510000002</v>
      </c>
      <c r="O72">
        <f t="shared" si="3"/>
        <v>1.2579494068631902E-7</v>
      </c>
      <c r="P72">
        <v>0</v>
      </c>
      <c r="Q72">
        <f t="shared" si="4"/>
        <v>-69.64</v>
      </c>
      <c r="S72">
        <f t="shared" si="5"/>
        <v>-63.134549000000106</v>
      </c>
      <c r="T72">
        <f t="shared" si="6"/>
        <v>4517.4956300000003</v>
      </c>
    </row>
    <row r="73" spans="1:20" x14ac:dyDescent="0.25">
      <c r="A73">
        <v>27</v>
      </c>
      <c r="B73">
        <f t="shared" si="8"/>
        <v>-11.134613860174412</v>
      </c>
      <c r="J73">
        <f t="shared" si="9"/>
        <v>-11.134613860174412</v>
      </c>
      <c r="L73">
        <f t="shared" si="1"/>
        <v>-11.21525039245131</v>
      </c>
      <c r="M73">
        <v>58.422749607548688</v>
      </c>
      <c r="N73">
        <f t="shared" si="2"/>
        <v>1773.1047510000003</v>
      </c>
      <c r="O73">
        <f t="shared" si="3"/>
        <v>1.1337624528096057E-7</v>
      </c>
      <c r="P73">
        <v>0</v>
      </c>
      <c r="Q73">
        <f t="shared" si="4"/>
        <v>-69.64</v>
      </c>
      <c r="S73">
        <f t="shared" si="5"/>
        <v>-50.541549000000089</v>
      </c>
      <c r="T73">
        <f t="shared" si="6"/>
        <v>4504.9026300000005</v>
      </c>
    </row>
    <row r="74" spans="1:20" x14ac:dyDescent="0.25">
      <c r="A74">
        <v>27.5</v>
      </c>
      <c r="B74">
        <f t="shared" si="8"/>
        <v>-11.345922991044761</v>
      </c>
      <c r="J74">
        <f t="shared" si="9"/>
        <v>-11.345922991044761</v>
      </c>
      <c r="L74">
        <f t="shared" si="1"/>
        <v>-11.358600574446967</v>
      </c>
      <c r="M74">
        <v>58.279399425553031</v>
      </c>
      <c r="N74">
        <f t="shared" si="2"/>
        <v>1785.1977510000002</v>
      </c>
      <c r="O74">
        <f t="shared" si="3"/>
        <v>1.026078280119691E-7</v>
      </c>
      <c r="P74">
        <v>0</v>
      </c>
      <c r="Q74">
        <f t="shared" si="4"/>
        <v>-69.64</v>
      </c>
      <c r="S74">
        <f t="shared" si="5"/>
        <v>-38.448549000000099</v>
      </c>
      <c r="T74">
        <f t="shared" si="6"/>
        <v>4492.8096299999997</v>
      </c>
    </row>
    <row r="75" spans="1:20" x14ac:dyDescent="0.25">
      <c r="A75">
        <v>28</v>
      </c>
      <c r="B75">
        <f t="shared" si="8"/>
        <v>-11.495568636995131</v>
      </c>
      <c r="J75">
        <f t="shared" si="9"/>
        <v>-11.55723212191511</v>
      </c>
      <c r="L75">
        <f t="shared" si="1"/>
        <v>-11.495568636995131</v>
      </c>
      <c r="M75">
        <v>58.142431363004867</v>
      </c>
      <c r="N75">
        <f t="shared" si="2"/>
        <v>1796.7907510000002</v>
      </c>
      <c r="O75">
        <f t="shared" si="3"/>
        <v>9.3247763288673013E-8</v>
      </c>
      <c r="P75">
        <v>0</v>
      </c>
      <c r="Q75">
        <f t="shared" si="4"/>
        <v>-69.64</v>
      </c>
      <c r="S75">
        <f t="shared" si="5"/>
        <v>-26.855549000000082</v>
      </c>
      <c r="T75">
        <f t="shared" si="6"/>
        <v>4481.2166299999999</v>
      </c>
    </row>
    <row r="76" spans="1:20" x14ac:dyDescent="0.25">
      <c r="A76">
        <v>28.5</v>
      </c>
      <c r="B76">
        <f t="shared" si="8"/>
        <v>-11.626216256712596</v>
      </c>
      <c r="J76">
        <f t="shared" si="9"/>
        <v>-11.768541252785459</v>
      </c>
      <c r="L76">
        <f t="shared" si="1"/>
        <v>-11.626216256712596</v>
      </c>
      <c r="M76">
        <v>58.011783743287403</v>
      </c>
      <c r="N76">
        <f t="shared" si="2"/>
        <v>1807.8837510000003</v>
      </c>
      <c r="O76">
        <f t="shared" si="3"/>
        <v>8.5093006418901496E-8</v>
      </c>
      <c r="P76">
        <v>0</v>
      </c>
      <c r="Q76">
        <f t="shared" si="4"/>
        <v>-69.64</v>
      </c>
      <c r="S76">
        <f t="shared" si="5"/>
        <v>-15.762549000000078</v>
      </c>
      <c r="T76">
        <f t="shared" si="6"/>
        <v>4470.12363</v>
      </c>
    </row>
    <row r="77" spans="1:20" x14ac:dyDescent="0.25">
      <c r="A77">
        <v>29</v>
      </c>
      <c r="B77">
        <f t="shared" si="8"/>
        <v>-11.750601525644768</v>
      </c>
      <c r="J77">
        <f t="shared" si="9"/>
        <v>-11.979850383655808</v>
      </c>
      <c r="L77">
        <f t="shared" si="1"/>
        <v>-11.750601525644768</v>
      </c>
      <c r="M77">
        <v>57.88739847435523</v>
      </c>
      <c r="N77">
        <f t="shared" si="2"/>
        <v>1818.4767510000001</v>
      </c>
      <c r="O77">
        <f t="shared" si="3"/>
        <v>7.797325451974757E-8</v>
      </c>
      <c r="P77">
        <v>0</v>
      </c>
      <c r="Q77">
        <f t="shared" si="4"/>
        <v>-69.64</v>
      </c>
      <c r="S77">
        <f t="shared" si="5"/>
        <v>-5.1695490000000746</v>
      </c>
      <c r="T77">
        <f t="shared" si="6"/>
        <v>4459.5306300000002</v>
      </c>
    </row>
    <row r="78" spans="1:20" x14ac:dyDescent="0.25">
      <c r="A78">
        <v>29.5</v>
      </c>
      <c r="B78">
        <f t="shared" si="8"/>
        <v>-11.868779091517517</v>
      </c>
      <c r="J78">
        <f t="shared" si="9"/>
        <v>-12.191159514526158</v>
      </c>
      <c r="L78">
        <f t="shared" si="1"/>
        <v>-11.868779091517517</v>
      </c>
      <c r="M78">
        <v>57.769220908482481</v>
      </c>
      <c r="N78">
        <f t="shared" si="2"/>
        <v>1828.5697510000002</v>
      </c>
      <c r="O78">
        <f t="shared" si="3"/>
        <v>7.1745034802006558E-8</v>
      </c>
      <c r="P78">
        <v>0</v>
      </c>
      <c r="Q78">
        <f t="shared" si="4"/>
        <v>-69.64</v>
      </c>
      <c r="S78">
        <f t="shared" si="5"/>
        <v>4.923450999999929</v>
      </c>
      <c r="T78">
        <f t="shared" si="6"/>
        <v>4449.4376300000004</v>
      </c>
    </row>
    <row r="79" spans="1:20" x14ac:dyDescent="0.25">
      <c r="A79">
        <v>30</v>
      </c>
      <c r="B79">
        <f t="shared" si="8"/>
        <v>-11.980800287195052</v>
      </c>
      <c r="J79">
        <f t="shared" si="9"/>
        <v>-12.402468645396507</v>
      </c>
      <c r="L79">
        <f t="shared" si="1"/>
        <v>-11.980800287195052</v>
      </c>
      <c r="M79">
        <v>57.657199712804946</v>
      </c>
      <c r="N79">
        <f t="shared" si="2"/>
        <v>1838.1627510000003</v>
      </c>
      <c r="O79">
        <f t="shared" si="3"/>
        <v>6.6286929722991772E-8</v>
      </c>
      <c r="P79">
        <v>0</v>
      </c>
      <c r="Q79">
        <f t="shared" si="4"/>
        <v>-69.64</v>
      </c>
      <c r="S79">
        <f t="shared" si="5"/>
        <v>14.516450999999932</v>
      </c>
      <c r="T79">
        <f t="shared" si="6"/>
        <v>4439.8446300000005</v>
      </c>
    </row>
    <row r="80" spans="1:20" x14ac:dyDescent="0.25">
      <c r="A80">
        <v>30.5</v>
      </c>
      <c r="B80">
        <f t="shared" si="8"/>
        <v>-12.086713250107863</v>
      </c>
      <c r="J80">
        <f t="shared" si="9"/>
        <v>-12.613777776266856</v>
      </c>
      <c r="L80">
        <f t="shared" si="1"/>
        <v>-12.086713250107863</v>
      </c>
      <c r="M80">
        <v>57.551286749892135</v>
      </c>
      <c r="N80">
        <f t="shared" si="2"/>
        <v>1847.2557510000001</v>
      </c>
      <c r="O80">
        <f t="shared" si="3"/>
        <v>6.1497985370806418E-8</v>
      </c>
      <c r="P80">
        <v>0</v>
      </c>
      <c r="Q80">
        <f t="shared" si="4"/>
        <v>-69.64</v>
      </c>
      <c r="S80">
        <f t="shared" si="5"/>
        <v>23.609450999999936</v>
      </c>
      <c r="T80">
        <f t="shared" si="6"/>
        <v>4430.7516299999997</v>
      </c>
    </row>
    <row r="81" spans="1:20" x14ac:dyDescent="0.25">
      <c r="A81">
        <v>31</v>
      </c>
      <c r="B81">
        <f t="shared" si="8"/>
        <v>-12.18657453870491</v>
      </c>
      <c r="J81">
        <f t="shared" si="9"/>
        <v>-12.825086907137205</v>
      </c>
      <c r="L81">
        <f t="shared" si="1"/>
        <v>-12.18657453870491</v>
      </c>
      <c r="M81">
        <v>57.451425461295088</v>
      </c>
      <c r="N81">
        <f t="shared" si="2"/>
        <v>1855.8487510000002</v>
      </c>
      <c r="O81">
        <f t="shared" si="3"/>
        <v>9.9143583292971016E-4</v>
      </c>
      <c r="P81">
        <v>0</v>
      </c>
      <c r="Q81">
        <f t="shared" si="4"/>
        <v>-69.64</v>
      </c>
      <c r="S81">
        <f t="shared" si="5"/>
        <v>32.20245099999994</v>
      </c>
      <c r="T81">
        <f t="shared" si="6"/>
        <v>4422.1586299999999</v>
      </c>
    </row>
    <row r="82" spans="1:20" x14ac:dyDescent="0.25">
      <c r="A82">
        <v>31.5</v>
      </c>
      <c r="B82">
        <f t="shared" si="8"/>
        <v>-12.280402737412501</v>
      </c>
      <c r="J82">
        <f t="shared" si="9"/>
        <v>-13.036396038007554</v>
      </c>
      <c r="L82">
        <f t="shared" ref="L82:L120" si="10">M82-68.961-0.677</f>
        <v>-12.280402737412501</v>
      </c>
      <c r="M82">
        <v>57.357597262587497</v>
      </c>
      <c r="N82">
        <f t="shared" ref="N82:N120" si="11">$M$13^2-(A82-$N$13)^2</f>
        <v>1863.9417510000003</v>
      </c>
      <c r="O82">
        <f t="shared" ref="O82:O120" si="12">(M82-$O$13)^2-N82</f>
        <v>9.5292681771752541E-4</v>
      </c>
      <c r="P82">
        <v>0</v>
      </c>
      <c r="Q82">
        <f t="shared" ref="Q82:Q120" si="13">R82-69.64</f>
        <v>-69.64</v>
      </c>
      <c r="S82">
        <f t="shared" ref="S82:S120" si="14">$R$13^2-(A82-$S$13)^2</f>
        <v>40.295450999999943</v>
      </c>
      <c r="T82">
        <f t="shared" ref="T82:T120" si="15">(R82-$T$13)^2-S82</f>
        <v>4414.0656300000001</v>
      </c>
    </row>
    <row r="83" spans="1:20" x14ac:dyDescent="0.25">
      <c r="A83">
        <v>32</v>
      </c>
      <c r="B83">
        <f t="shared" si="8"/>
        <v>-12.368249047526263</v>
      </c>
      <c r="J83">
        <f t="shared" si="9"/>
        <v>-13.247705168877904</v>
      </c>
      <c r="L83">
        <f t="shared" si="10"/>
        <v>-12.368249047526263</v>
      </c>
      <c r="M83">
        <v>57.269750952473736</v>
      </c>
      <c r="N83">
        <f t="shared" si="11"/>
        <v>1871.5347510000001</v>
      </c>
      <c r="O83">
        <f t="shared" si="12"/>
        <v>9.1815209248125029E-4</v>
      </c>
      <c r="P83">
        <v>0</v>
      </c>
      <c r="Q83">
        <f t="shared" si="13"/>
        <v>-69.64</v>
      </c>
      <c r="S83">
        <f t="shared" si="14"/>
        <v>47.888450999999947</v>
      </c>
      <c r="T83">
        <f t="shared" si="15"/>
        <v>4406.4726300000002</v>
      </c>
    </row>
    <row r="84" spans="1:20" x14ac:dyDescent="0.25">
      <c r="A84">
        <v>32.5</v>
      </c>
      <c r="B84">
        <f t="shared" si="8"/>
        <v>-12.450149837192519</v>
      </c>
      <c r="J84">
        <f t="shared" si="9"/>
        <v>-13.459014299748253</v>
      </c>
      <c r="L84">
        <f t="shared" si="10"/>
        <v>-12.450149837192519</v>
      </c>
      <c r="M84">
        <v>57.187850162807479</v>
      </c>
      <c r="N84">
        <f t="shared" si="11"/>
        <v>1878.6277510000002</v>
      </c>
      <c r="O84">
        <f t="shared" si="12"/>
        <v>8.8680932231000043E-4</v>
      </c>
      <c r="P84">
        <v>0</v>
      </c>
      <c r="Q84">
        <f t="shared" si="13"/>
        <v>-69.64</v>
      </c>
      <c r="S84">
        <f t="shared" si="14"/>
        <v>54.98145099999995</v>
      </c>
      <c r="T84">
        <f t="shared" si="15"/>
        <v>4399.3796300000004</v>
      </c>
    </row>
    <row r="85" spans="1:20" x14ac:dyDescent="0.25">
      <c r="A85">
        <v>33</v>
      </c>
      <c r="B85">
        <f t="shared" si="8"/>
        <v>-12.526138748154992</v>
      </c>
      <c r="J85">
        <f t="shared" si="9"/>
        <v>-13.670323430618602</v>
      </c>
      <c r="L85">
        <f t="shared" si="10"/>
        <v>-12.526138748154992</v>
      </c>
      <c r="M85">
        <v>57.111861251845006</v>
      </c>
      <c r="N85">
        <f t="shared" si="11"/>
        <v>1885.2207510000003</v>
      </c>
      <c r="O85">
        <f t="shared" si="12"/>
        <v>8.5863153458376473E-4</v>
      </c>
      <c r="P85">
        <v>0</v>
      </c>
      <c r="Q85">
        <f t="shared" si="13"/>
        <v>-69.64</v>
      </c>
      <c r="S85">
        <f t="shared" si="14"/>
        <v>61.574450999999954</v>
      </c>
      <c r="T85">
        <f t="shared" si="15"/>
        <v>4392.7866300000005</v>
      </c>
    </row>
    <row r="86" spans="1:20" x14ac:dyDescent="0.25">
      <c r="A86">
        <v>33.5</v>
      </c>
      <c r="B86">
        <f t="shared" si="8"/>
        <v>-12.596246767256588</v>
      </c>
      <c r="J86">
        <f t="shared" si="9"/>
        <v>-13.881632561488951</v>
      </c>
      <c r="L86">
        <f t="shared" si="10"/>
        <v>-12.596246767256588</v>
      </c>
      <c r="M86">
        <v>57.04175323274341</v>
      </c>
      <c r="N86">
        <f t="shared" si="11"/>
        <v>1891.3137510000004</v>
      </c>
      <c r="O86">
        <f t="shared" si="12"/>
        <v>8.333833379765565E-4</v>
      </c>
      <c r="P86">
        <v>0</v>
      </c>
      <c r="Q86">
        <f t="shared" si="13"/>
        <v>-69.64</v>
      </c>
      <c r="S86">
        <f t="shared" si="14"/>
        <v>67.667450999999957</v>
      </c>
      <c r="T86">
        <f t="shared" si="15"/>
        <v>4386.6936299999998</v>
      </c>
    </row>
    <row r="87" spans="1:20" x14ac:dyDescent="0.25">
      <c r="A87">
        <v>34</v>
      </c>
      <c r="B87">
        <f t="shared" ref="B87:B99" si="16">MAX(I87:L87)</f>
        <v>-12.660502291522398</v>
      </c>
      <c r="J87">
        <f t="shared" si="9"/>
        <v>-14.0929416923593</v>
      </c>
      <c r="L87">
        <f t="shared" si="10"/>
        <v>-12.660502291522398</v>
      </c>
      <c r="M87">
        <v>56.9774977084776</v>
      </c>
      <c r="N87">
        <f t="shared" si="11"/>
        <v>1896.9067510000002</v>
      </c>
      <c r="O87">
        <f t="shared" si="12"/>
        <v>8.1085764736599231E-4</v>
      </c>
      <c r="P87">
        <v>0</v>
      </c>
      <c r="Q87">
        <f t="shared" si="13"/>
        <v>-69.64</v>
      </c>
      <c r="S87">
        <f t="shared" si="14"/>
        <v>73.260450999999961</v>
      </c>
      <c r="T87">
        <f t="shared" si="15"/>
        <v>4381.1006299999999</v>
      </c>
    </row>
    <row r="88" spans="1:20" x14ac:dyDescent="0.25">
      <c r="A88">
        <v>34.5</v>
      </c>
      <c r="B88">
        <f t="shared" si="16"/>
        <v>-12.718931187151689</v>
      </c>
      <c r="J88">
        <f t="shared" si="9"/>
        <v>-14.304250823229649</v>
      </c>
      <c r="L88">
        <f t="shared" si="10"/>
        <v>-12.718931187151689</v>
      </c>
      <c r="M88">
        <v>56.919068812848309</v>
      </c>
      <c r="N88">
        <f t="shared" si="11"/>
        <v>1901.9997510000003</v>
      </c>
      <c r="O88">
        <f t="shared" si="12"/>
        <v>7.9087285462264845E-4</v>
      </c>
      <c r="P88">
        <v>0</v>
      </c>
      <c r="Q88">
        <f t="shared" si="13"/>
        <v>-69.64</v>
      </c>
      <c r="S88">
        <f t="shared" si="14"/>
        <v>78.353450999999964</v>
      </c>
      <c r="T88">
        <f t="shared" si="15"/>
        <v>4376.0076300000001</v>
      </c>
    </row>
    <row r="89" spans="1:20" x14ac:dyDescent="0.25">
      <c r="A89">
        <v>35</v>
      </c>
      <c r="B89">
        <f t="shared" si="16"/>
        <v>-12.771556842711583</v>
      </c>
      <c r="J89">
        <f t="shared" si="9"/>
        <v>-14.515559954099999</v>
      </c>
      <c r="L89">
        <f t="shared" si="10"/>
        <v>-12.771556842711583</v>
      </c>
      <c r="M89">
        <v>56.866443157288415</v>
      </c>
      <c r="N89">
        <f t="shared" si="11"/>
        <v>1906.5927510000004</v>
      </c>
      <c r="O89">
        <f t="shared" si="12"/>
        <v>7.7327039116426022E-4</v>
      </c>
      <c r="P89">
        <v>0</v>
      </c>
      <c r="Q89">
        <f t="shared" si="13"/>
        <v>-69.64</v>
      </c>
      <c r="S89">
        <f t="shared" si="14"/>
        <v>82.946450999999968</v>
      </c>
      <c r="T89">
        <f t="shared" si="15"/>
        <v>4371.4146300000002</v>
      </c>
    </row>
    <row r="90" spans="1:20" x14ac:dyDescent="0.25">
      <c r="A90">
        <v>35.5</v>
      </c>
      <c r="B90">
        <f t="shared" si="16"/>
        <v>-12.818400216792668</v>
      </c>
      <c r="J90">
        <f t="shared" si="9"/>
        <v>-14.726869084970348</v>
      </c>
      <c r="L90">
        <f t="shared" si="10"/>
        <v>-12.818400216792668</v>
      </c>
      <c r="M90">
        <v>56.81959978320733</v>
      </c>
      <c r="N90">
        <f t="shared" si="11"/>
        <v>1910.6857510000002</v>
      </c>
      <c r="O90">
        <f t="shared" si="12"/>
        <v>7.579126224754873E-4</v>
      </c>
      <c r="P90">
        <v>0</v>
      </c>
      <c r="Q90">
        <f t="shared" si="13"/>
        <v>-69.64</v>
      </c>
      <c r="S90">
        <f t="shared" si="14"/>
        <v>87.039450999999971</v>
      </c>
      <c r="T90">
        <f t="shared" si="15"/>
        <v>4367.3216300000004</v>
      </c>
    </row>
    <row r="91" spans="1:20" x14ac:dyDescent="0.25">
      <c r="A91">
        <v>36</v>
      </c>
      <c r="B91">
        <f t="shared" si="16"/>
        <v>-12.859479880357178</v>
      </c>
      <c r="J91">
        <f t="shared" si="9"/>
        <v>-14.938178215840697</v>
      </c>
      <c r="L91">
        <f t="shared" si="10"/>
        <v>-12.859479880357178</v>
      </c>
      <c r="M91">
        <v>56.77852011964282</v>
      </c>
      <c r="N91">
        <f t="shared" si="11"/>
        <v>1914.2787510000003</v>
      </c>
      <c r="O91">
        <f t="shared" si="12"/>
        <v>7.4468106004133006E-4</v>
      </c>
      <c r="P91">
        <v>0</v>
      </c>
      <c r="Q91">
        <f t="shared" si="13"/>
        <v>-69.64</v>
      </c>
      <c r="S91">
        <f t="shared" si="14"/>
        <v>90.632450999999975</v>
      </c>
      <c r="T91">
        <f t="shared" si="15"/>
        <v>4363.7286299999996</v>
      </c>
    </row>
    <row r="92" spans="1:20" x14ac:dyDescent="0.25">
      <c r="A92">
        <v>36.5</v>
      </c>
      <c r="B92">
        <f t="shared" si="16"/>
        <v>-12.894812053981752</v>
      </c>
      <c r="J92">
        <f t="shared" si="9"/>
        <v>-15.149487346711046</v>
      </c>
      <c r="L92">
        <f t="shared" si="10"/>
        <v>-12.894812053981752</v>
      </c>
      <c r="M92">
        <v>56.743187946018246</v>
      </c>
      <c r="N92">
        <f t="shared" si="11"/>
        <v>1917.3717510000004</v>
      </c>
      <c r="O92">
        <f t="shared" si="12"/>
        <v>7.3347482998542546E-4</v>
      </c>
      <c r="P92">
        <v>0</v>
      </c>
      <c r="Q92">
        <f t="shared" si="13"/>
        <v>-69.64</v>
      </c>
      <c r="S92">
        <f t="shared" si="14"/>
        <v>93.725450999999978</v>
      </c>
      <c r="T92">
        <f t="shared" si="15"/>
        <v>4360.6356299999998</v>
      </c>
    </row>
    <row r="93" spans="1:20" x14ac:dyDescent="0.25">
      <c r="A93">
        <v>37</v>
      </c>
      <c r="B93">
        <f t="shared" si="16"/>
        <v>-12.924410640171232</v>
      </c>
      <c r="J93">
        <f t="shared" si="9"/>
        <v>-15.360796477581395</v>
      </c>
      <c r="L93">
        <f t="shared" si="10"/>
        <v>-12.924410640171232</v>
      </c>
      <c r="M93">
        <v>56.713589359828767</v>
      </c>
      <c r="N93">
        <f t="shared" si="11"/>
        <v>1919.9647510000002</v>
      </c>
      <c r="O93">
        <f t="shared" si="12"/>
        <v>7.2420939159201225E-4</v>
      </c>
      <c r="P93">
        <v>0</v>
      </c>
      <c r="Q93">
        <f t="shared" si="13"/>
        <v>-69.64</v>
      </c>
      <c r="S93">
        <f t="shared" si="14"/>
        <v>96.318450999999982</v>
      </c>
      <c r="T93">
        <f t="shared" si="15"/>
        <v>4358.0426299999999</v>
      </c>
    </row>
    <row r="94" spans="1:20" x14ac:dyDescent="0.25">
      <c r="A94">
        <v>37.5</v>
      </c>
      <c r="B94">
        <f t="shared" si="16"/>
        <v>-12.948287250894836</v>
      </c>
      <c r="J94">
        <f t="shared" si="9"/>
        <v>-15.572105608451745</v>
      </c>
      <c r="L94">
        <f t="shared" si="10"/>
        <v>-12.948287250894836</v>
      </c>
      <c r="M94">
        <v>56.689712749105162</v>
      </c>
      <c r="N94">
        <f t="shared" si="11"/>
        <v>1922.0577510000003</v>
      </c>
      <c r="O94">
        <f t="shared" si="12"/>
        <v>7.1681547456137196E-4</v>
      </c>
      <c r="P94">
        <v>0</v>
      </c>
      <c r="Q94">
        <f t="shared" si="13"/>
        <v>-69.64</v>
      </c>
      <c r="S94">
        <f t="shared" si="14"/>
        <v>98.411450999999985</v>
      </c>
      <c r="T94">
        <f t="shared" si="15"/>
        <v>4355.9496300000001</v>
      </c>
    </row>
    <row r="95" spans="1:20" x14ac:dyDescent="0.25">
      <c r="A95">
        <v>38</v>
      </c>
      <c r="B95">
        <f t="shared" si="16"/>
        <v>-12.966451230472686</v>
      </c>
      <c r="J95">
        <f t="shared" si="9"/>
        <v>-15.783414739322094</v>
      </c>
      <c r="L95">
        <f t="shared" si="10"/>
        <v>-12.966451230472686</v>
      </c>
      <c r="M95">
        <v>56.671548769527313</v>
      </c>
      <c r="N95">
        <f t="shared" si="11"/>
        <v>1923.6507510000004</v>
      </c>
      <c r="O95">
        <f t="shared" si="12"/>
        <v>7.1123821226137807E-4</v>
      </c>
      <c r="P95">
        <v>0</v>
      </c>
      <c r="Q95">
        <f t="shared" si="13"/>
        <v>-69.64</v>
      </c>
      <c r="S95">
        <f t="shared" si="14"/>
        <v>100.00445099999999</v>
      </c>
      <c r="T95">
        <f t="shared" si="15"/>
        <v>4354.3566300000002</v>
      </c>
    </row>
    <row r="96" spans="1:20" x14ac:dyDescent="0.25">
      <c r="A96">
        <v>38.5</v>
      </c>
      <c r="B96">
        <f t="shared" si="16"/>
        <v>-12.97890967391848</v>
      </c>
      <c r="J96">
        <f t="shared" si="9"/>
        <v>-15.994723870192443</v>
      </c>
      <c r="L96">
        <f t="shared" si="10"/>
        <v>-12.97890967391848</v>
      </c>
      <c r="M96">
        <v>56.659090326081518</v>
      </c>
      <c r="N96">
        <f t="shared" si="11"/>
        <v>1924.7437510000002</v>
      </c>
      <c r="O96">
        <f t="shared" si="12"/>
        <v>7.0743646233495383E-4</v>
      </c>
      <c r="P96">
        <v>0</v>
      </c>
      <c r="Q96">
        <f t="shared" si="13"/>
        <v>-69.64</v>
      </c>
      <c r="S96">
        <f t="shared" si="14"/>
        <v>101.09745099999999</v>
      </c>
      <c r="T96">
        <f t="shared" si="15"/>
        <v>4353.2636300000004</v>
      </c>
    </row>
    <row r="97" spans="1:21" x14ac:dyDescent="0.25">
      <c r="A97">
        <v>39</v>
      </c>
      <c r="B97">
        <f t="shared" si="16"/>
        <v>-12.985667440822567</v>
      </c>
      <c r="J97">
        <f t="shared" si="9"/>
        <v>-16.206033001062792</v>
      </c>
      <c r="L97">
        <f t="shared" si="10"/>
        <v>-12.985667440822567</v>
      </c>
      <c r="M97">
        <v>56.652332559177431</v>
      </c>
      <c r="N97">
        <f t="shared" si="11"/>
        <v>1925.3367510000003</v>
      </c>
      <c r="O97">
        <f t="shared" si="12"/>
        <v>7.0538230284000747E-4</v>
      </c>
      <c r="P97">
        <v>0</v>
      </c>
      <c r="Q97">
        <f t="shared" si="13"/>
        <v>-69.64</v>
      </c>
      <c r="S97">
        <f t="shared" si="14"/>
        <v>101.690451</v>
      </c>
      <c r="T97">
        <f t="shared" si="15"/>
        <v>4352.6706299999996</v>
      </c>
    </row>
    <row r="98" spans="1:21" x14ac:dyDescent="0.25">
      <c r="A98">
        <v>39.343000000000004</v>
      </c>
      <c r="B98">
        <f>66.741-68.961-0.677-10.09</f>
        <v>-12.986999999999998</v>
      </c>
      <c r="J98">
        <f t="shared" si="9"/>
        <v>-16.417342131933143</v>
      </c>
      <c r="L98">
        <f t="shared" si="10"/>
        <v>-12.987008032992314</v>
      </c>
      <c r="M98">
        <v>56.650991967007684</v>
      </c>
      <c r="N98">
        <f t="shared" si="11"/>
        <v>1925.4544000000003</v>
      </c>
      <c r="O98">
        <f t="shared" si="12"/>
        <v>7.0497547039849451E-4</v>
      </c>
      <c r="P98">
        <v>0</v>
      </c>
      <c r="Q98">
        <f t="shared" si="13"/>
        <v>-12.989004121098802</v>
      </c>
      <c r="R98">
        <v>56.650995878901199</v>
      </c>
      <c r="S98">
        <f t="shared" si="14"/>
        <v>101.8081</v>
      </c>
      <c r="T98">
        <f t="shared" si="15"/>
        <v>8.3163790790763414E-5</v>
      </c>
      <c r="U98">
        <v>0</v>
      </c>
    </row>
    <row r="99" spans="1:21" x14ac:dyDescent="0.25">
      <c r="A99">
        <v>39.5</v>
      </c>
      <c r="B99">
        <f>MAX(I99:L99,Q99)</f>
        <v>-12.98672716483874</v>
      </c>
      <c r="J99">
        <f t="shared" si="9"/>
        <v>-16.628651262803494</v>
      </c>
      <c r="L99">
        <f t="shared" si="10"/>
        <v>-12.98672716483874</v>
      </c>
      <c r="M99">
        <v>56.651272835161258</v>
      </c>
      <c r="N99">
        <f t="shared" si="11"/>
        <v>1925.4297510000004</v>
      </c>
      <c r="O99">
        <f t="shared" si="12"/>
        <v>7.0506068709619285E-4</v>
      </c>
      <c r="P99">
        <v>0</v>
      </c>
      <c r="Q99">
        <f t="shared" si="13"/>
        <v>-12.987782597741706</v>
      </c>
      <c r="R99">
        <v>56.652217402258294</v>
      </c>
      <c r="S99">
        <f t="shared" si="14"/>
        <v>101.783451</v>
      </c>
      <c r="T99">
        <f t="shared" si="15"/>
        <v>8.3304495873903761E-5</v>
      </c>
      <c r="U99">
        <v>0</v>
      </c>
    </row>
    <row r="100" spans="1:21" x14ac:dyDescent="0.25">
      <c r="A100">
        <v>40</v>
      </c>
      <c r="B100">
        <f>MAX(I100:L100,Q100)</f>
        <v>-12.967591592887693</v>
      </c>
      <c r="L100">
        <f t="shared" si="10"/>
        <v>-12.982089258818185</v>
      </c>
      <c r="M100">
        <v>56.655910741181813</v>
      </c>
      <c r="N100">
        <f t="shared" si="11"/>
        <v>1925.0227510000002</v>
      </c>
      <c r="O100">
        <f t="shared" si="12"/>
        <v>7.0646926337758487E-4</v>
      </c>
      <c r="P100">
        <v>0</v>
      </c>
      <c r="Q100">
        <f t="shared" si="13"/>
        <v>-12.967591592887693</v>
      </c>
      <c r="R100">
        <v>56.672408407112307</v>
      </c>
      <c r="S100">
        <f t="shared" si="14"/>
        <v>101.376451</v>
      </c>
      <c r="T100">
        <f t="shared" si="15"/>
        <v>8.5664368711491079E-5</v>
      </c>
      <c r="U100">
        <v>0</v>
      </c>
    </row>
    <row r="101" spans="1:21" x14ac:dyDescent="0.25">
      <c r="A101">
        <v>40.5</v>
      </c>
      <c r="B101">
        <f t="shared" ref="B101:B116" si="17">MAX(I101:L101,Q101)</f>
        <v>-12.922449614784234</v>
      </c>
      <c r="L101">
        <f t="shared" si="10"/>
        <v>-12.971751915613766</v>
      </c>
      <c r="M101">
        <v>56.666248084386233</v>
      </c>
      <c r="N101">
        <f t="shared" si="11"/>
        <v>1924.1157510000003</v>
      </c>
      <c r="O101">
        <f t="shared" si="12"/>
        <v>7.0961834194349649E-4</v>
      </c>
      <c r="P101">
        <v>0</v>
      </c>
      <c r="Q101">
        <f t="shared" si="13"/>
        <v>-12.922449614784234</v>
      </c>
      <c r="R101">
        <v>56.717550385215766</v>
      </c>
      <c r="S101">
        <f t="shared" si="14"/>
        <v>100.46945100000001</v>
      </c>
      <c r="T101">
        <f t="shared" si="15"/>
        <v>9.118011818998184E-5</v>
      </c>
      <c r="U101">
        <v>0</v>
      </c>
    </row>
    <row r="102" spans="1:21" x14ac:dyDescent="0.25">
      <c r="A102">
        <v>41</v>
      </c>
      <c r="B102">
        <f t="shared" si="17"/>
        <v>-12.852017205284284</v>
      </c>
      <c r="L102">
        <f t="shared" si="10"/>
        <v>-12.955711104558397</v>
      </c>
      <c r="M102">
        <v>56.682288895441602</v>
      </c>
      <c r="N102">
        <f t="shared" si="11"/>
        <v>1922.7087510000003</v>
      </c>
      <c r="O102">
        <f t="shared" si="12"/>
        <v>7.1453102327723172E-4</v>
      </c>
      <c r="P102">
        <v>0</v>
      </c>
      <c r="Q102">
        <f t="shared" si="13"/>
        <v>-12.852017205284284</v>
      </c>
      <c r="R102">
        <v>56.787982794715717</v>
      </c>
      <c r="S102">
        <f t="shared" si="14"/>
        <v>99.06245100000001</v>
      </c>
      <c r="T102">
        <f t="shared" si="15"/>
        <v>1.0048868495005081E-4</v>
      </c>
      <c r="U102">
        <v>0</v>
      </c>
    </row>
    <row r="103" spans="1:21" x14ac:dyDescent="0.25">
      <c r="A103">
        <v>41.5</v>
      </c>
      <c r="B103">
        <f t="shared" si="17"/>
        <v>-12.755752291352188</v>
      </c>
      <c r="L103">
        <f t="shared" si="10"/>
        <v>-12.933960563601509</v>
      </c>
      <c r="M103">
        <v>56.704039436398489</v>
      </c>
      <c r="N103">
        <f t="shared" si="11"/>
        <v>1920.8017510000004</v>
      </c>
      <c r="O103">
        <f t="shared" si="12"/>
        <v>7.2124348230317992E-4</v>
      </c>
      <c r="P103">
        <v>0</v>
      </c>
      <c r="Q103">
        <f t="shared" si="13"/>
        <v>-12.755752291352188</v>
      </c>
      <c r="R103">
        <v>56.884247708647813</v>
      </c>
      <c r="S103">
        <f t="shared" si="14"/>
        <v>97.155451000000014</v>
      </c>
      <c r="T103">
        <f t="shared" si="15"/>
        <v>1.1473307657183796E-4</v>
      </c>
      <c r="U103">
        <v>0</v>
      </c>
    </row>
    <row r="104" spans="1:21" x14ac:dyDescent="0.25">
      <c r="A104">
        <v>42</v>
      </c>
      <c r="B104">
        <f t="shared" si="17"/>
        <v>-12.632888576281594</v>
      </c>
      <c r="L104">
        <f t="shared" si="10"/>
        <v>-12.906491787067679</v>
      </c>
      <c r="M104">
        <v>56.731508212932319</v>
      </c>
      <c r="N104">
        <f t="shared" si="11"/>
        <v>1918.3947510000003</v>
      </c>
      <c r="O104">
        <f t="shared" si="12"/>
        <v>7.298054094917461E-4</v>
      </c>
      <c r="P104">
        <v>0</v>
      </c>
      <c r="Q104">
        <f t="shared" si="13"/>
        <v>-12.632888576281594</v>
      </c>
      <c r="R104">
        <v>57.007111423718406</v>
      </c>
      <c r="S104">
        <f t="shared" si="14"/>
        <v>94.748451000000017</v>
      </c>
      <c r="T104">
        <f t="shared" si="15"/>
        <v>1.3581546528484978E-4</v>
      </c>
      <c r="U104">
        <v>0</v>
      </c>
    </row>
    <row r="105" spans="1:21" x14ac:dyDescent="0.25">
      <c r="A105">
        <v>42.5</v>
      </c>
      <c r="B105">
        <f t="shared" si="17"/>
        <v>-12.482403250243493</v>
      </c>
      <c r="L105">
        <f t="shared" si="10"/>
        <v>-12.873294008981688</v>
      </c>
      <c r="M105">
        <v>56.76470599101831</v>
      </c>
      <c r="N105">
        <f t="shared" si="11"/>
        <v>1915.4877510000003</v>
      </c>
      <c r="O105">
        <f t="shared" si="12"/>
        <v>7.402806268146378E-4</v>
      </c>
      <c r="P105">
        <v>0</v>
      </c>
      <c r="Q105">
        <f t="shared" si="13"/>
        <v>-12.482403250243493</v>
      </c>
      <c r="R105">
        <v>57.157596749756507</v>
      </c>
      <c r="S105">
        <f t="shared" si="14"/>
        <v>91.841451000000021</v>
      </c>
      <c r="T105">
        <f t="shared" si="15"/>
        <v>1.6685677751127059E-4</v>
      </c>
      <c r="U105">
        <v>0</v>
      </c>
    </row>
    <row r="106" spans="1:21" x14ac:dyDescent="0.25">
      <c r="A106">
        <v>43</v>
      </c>
      <c r="B106">
        <f t="shared" si="17"/>
        <v>-12.302970652476937</v>
      </c>
      <c r="L106">
        <f t="shared" si="10"/>
        <v>-12.834354181883462</v>
      </c>
      <c r="M106">
        <v>56.803645818116536</v>
      </c>
      <c r="N106">
        <f t="shared" si="11"/>
        <v>1912.0807510000004</v>
      </c>
      <c r="O106">
        <f t="shared" si="12"/>
        <v>7.5274788127899228E-4</v>
      </c>
      <c r="P106">
        <v>0</v>
      </c>
      <c r="Q106">
        <f t="shared" si="13"/>
        <v>-12.302970652476937</v>
      </c>
      <c r="R106">
        <v>57.337029347523064</v>
      </c>
      <c r="S106">
        <f t="shared" si="14"/>
        <v>88.434451000000024</v>
      </c>
      <c r="T106">
        <f t="shared" si="15"/>
        <v>2.1303264746563855E-4</v>
      </c>
      <c r="U106">
        <v>0</v>
      </c>
    </row>
    <row r="107" spans="1:21" x14ac:dyDescent="0.25">
      <c r="A107">
        <v>43.5</v>
      </c>
      <c r="B107">
        <f t="shared" si="17"/>
        <v>-12.092896569404672</v>
      </c>
      <c r="L107">
        <f t="shared" si="10"/>
        <v>-69.638000000000005</v>
      </c>
      <c r="N107">
        <f t="shared" si="11"/>
        <v>1908.1737510000003</v>
      </c>
      <c r="O107">
        <f t="shared" si="12"/>
        <v>8198.3082100000011</v>
      </c>
      <c r="Q107">
        <f t="shared" si="13"/>
        <v>-12.092896569404672</v>
      </c>
      <c r="R107">
        <v>57.547103430595328</v>
      </c>
      <c r="S107">
        <f t="shared" si="14"/>
        <v>84.527451000000028</v>
      </c>
      <c r="T107">
        <f t="shared" si="15"/>
        <v>2.83128910965047E-4</v>
      </c>
      <c r="U107">
        <v>0</v>
      </c>
    </row>
    <row r="108" spans="1:21" x14ac:dyDescent="0.25">
      <c r="A108">
        <v>44</v>
      </c>
      <c r="B108">
        <f t="shared" si="17"/>
        <v>-11.850024719723223</v>
      </c>
      <c r="L108">
        <f t="shared" si="10"/>
        <v>-69.638000000000005</v>
      </c>
      <c r="N108">
        <f t="shared" si="11"/>
        <v>1903.7667510000003</v>
      </c>
      <c r="O108">
        <f t="shared" si="12"/>
        <v>8202.7152100000003</v>
      </c>
      <c r="Q108">
        <f t="shared" si="13"/>
        <v>-11.850024719723223</v>
      </c>
      <c r="R108">
        <v>57.789975280276778</v>
      </c>
      <c r="S108">
        <f t="shared" si="14"/>
        <v>80.120451000000031</v>
      </c>
      <c r="T108">
        <f t="shared" si="15"/>
        <v>3.9253309614650789E-4</v>
      </c>
      <c r="U108">
        <v>0</v>
      </c>
    </row>
    <row r="109" spans="1:21" x14ac:dyDescent="0.25">
      <c r="A109">
        <v>44.5</v>
      </c>
      <c r="B109">
        <f t="shared" si="17"/>
        <v>-11.571601698534067</v>
      </c>
      <c r="L109">
        <f t="shared" si="10"/>
        <v>-69.638000000000005</v>
      </c>
      <c r="N109">
        <f t="shared" si="11"/>
        <v>1898.8597510000004</v>
      </c>
      <c r="O109">
        <f t="shared" si="12"/>
        <v>8207.6222100000014</v>
      </c>
      <c r="Q109">
        <f t="shared" si="13"/>
        <v>-11.571601698534067</v>
      </c>
      <c r="R109">
        <v>58.068398301465933</v>
      </c>
      <c r="S109">
        <f t="shared" si="14"/>
        <v>75.213451000000035</v>
      </c>
      <c r="T109">
        <f t="shared" si="15"/>
        <v>5.6922141594384357E-4</v>
      </c>
      <c r="U109">
        <v>0</v>
      </c>
    </row>
    <row r="110" spans="1:21" x14ac:dyDescent="0.25">
      <c r="A110">
        <v>45</v>
      </c>
      <c r="B110">
        <f t="shared" si="17"/>
        <v>-11.254077336867496</v>
      </c>
      <c r="L110">
        <f t="shared" si="10"/>
        <v>-69.638000000000005</v>
      </c>
      <c r="N110">
        <f t="shared" si="11"/>
        <v>1893.4527510000003</v>
      </c>
      <c r="O110">
        <f t="shared" si="12"/>
        <v>8213.0292100000006</v>
      </c>
      <c r="Q110">
        <f t="shared" si="13"/>
        <v>-11.254077336867496</v>
      </c>
      <c r="R110">
        <v>58.385922663132504</v>
      </c>
      <c r="S110">
        <f t="shared" si="14"/>
        <v>69.806451000000038</v>
      </c>
      <c r="T110">
        <f t="shared" si="15"/>
        <v>8.6630503679430149E-4</v>
      </c>
      <c r="U110">
        <v>0</v>
      </c>
    </row>
    <row r="111" spans="1:21" x14ac:dyDescent="0.25">
      <c r="A111">
        <v>45.5</v>
      </c>
      <c r="B111">
        <f t="shared" si="17"/>
        <v>-10.892713265830956</v>
      </c>
      <c r="L111">
        <f t="shared" si="10"/>
        <v>-69.638000000000005</v>
      </c>
      <c r="N111">
        <f t="shared" si="11"/>
        <v>1887.5457510000003</v>
      </c>
      <c r="O111">
        <f t="shared" si="12"/>
        <v>8218.9362100000017</v>
      </c>
      <c r="Q111">
        <f t="shared" si="13"/>
        <v>-10.892713265830956</v>
      </c>
      <c r="R111">
        <v>58.747286734169045</v>
      </c>
      <c r="S111">
        <f t="shared" si="14"/>
        <v>63.899451000000042</v>
      </c>
      <c r="T111">
        <f t="shared" si="15"/>
        <v>7.7632175532471592E-7</v>
      </c>
      <c r="U111">
        <v>0</v>
      </c>
    </row>
    <row r="112" spans="1:21" x14ac:dyDescent="0.25">
      <c r="A112">
        <v>46</v>
      </c>
      <c r="B112">
        <f t="shared" ref="B112:B115" si="18">MIN(MAX(L112,Q112),K112)</f>
        <v>-10.481377790413305</v>
      </c>
      <c r="K112">
        <f t="shared" ref="K112:K114" si="19">(0.5*SIN(45*PI()/180)+K113)</f>
        <v>-10.245389468007239</v>
      </c>
      <c r="L112">
        <f t="shared" si="10"/>
        <v>-69.638000000000005</v>
      </c>
      <c r="N112">
        <f t="shared" si="11"/>
        <v>1881.1387510000004</v>
      </c>
      <c r="O112">
        <f t="shared" si="12"/>
        <v>8225.3432100000009</v>
      </c>
      <c r="Q112">
        <f t="shared" si="13"/>
        <v>-10.481377790413305</v>
      </c>
      <c r="R112">
        <v>59.158622209586696</v>
      </c>
      <c r="S112">
        <f t="shared" si="14"/>
        <v>57.492451000000045</v>
      </c>
      <c r="T112">
        <f t="shared" si="15"/>
        <v>1.9565528930343135E-6</v>
      </c>
      <c r="U112">
        <v>0</v>
      </c>
    </row>
    <row r="113" spans="1:21" x14ac:dyDescent="0.25">
      <c r="A113">
        <v>46.5</v>
      </c>
      <c r="B113">
        <f t="shared" si="18"/>
        <v>-10.598942858600513</v>
      </c>
      <c r="K113">
        <f t="shared" si="19"/>
        <v>-10.598942858600513</v>
      </c>
      <c r="L113">
        <f t="shared" si="10"/>
        <v>-69.638000000000005</v>
      </c>
      <c r="N113">
        <f t="shared" si="11"/>
        <v>1874.2317510000003</v>
      </c>
      <c r="O113">
        <f t="shared" si="12"/>
        <v>8232.250210000002</v>
      </c>
      <c r="Q113">
        <f t="shared" si="13"/>
        <v>-10.011345363008417</v>
      </c>
      <c r="R113">
        <v>59.628654636991584</v>
      </c>
      <c r="S113">
        <f t="shared" si="14"/>
        <v>50.585451000000049</v>
      </c>
      <c r="T113">
        <f t="shared" si="15"/>
        <v>5.5627072654829135E-6</v>
      </c>
      <c r="U113">
        <v>0</v>
      </c>
    </row>
    <row r="114" spans="1:21" x14ac:dyDescent="0.25">
      <c r="A114">
        <v>47</v>
      </c>
      <c r="B114">
        <f t="shared" si="18"/>
        <v>-10.952496249193786</v>
      </c>
      <c r="K114">
        <f t="shared" si="19"/>
        <v>-10.952496249193786</v>
      </c>
      <c r="L114">
        <f t="shared" si="10"/>
        <v>-69.638000000000005</v>
      </c>
      <c r="N114">
        <f t="shared" si="11"/>
        <v>1866.8247510000003</v>
      </c>
      <c r="O114">
        <f t="shared" si="12"/>
        <v>8239.6572100000012</v>
      </c>
      <c r="Q114">
        <f t="shared" si="13"/>
        <v>-9.4700325852979432</v>
      </c>
      <c r="R114">
        <v>60.169967414702057</v>
      </c>
      <c r="S114">
        <f t="shared" si="14"/>
        <v>43.178451000000052</v>
      </c>
      <c r="T114">
        <f t="shared" si="15"/>
        <v>1.8237047306968179E-5</v>
      </c>
      <c r="U114">
        <v>0</v>
      </c>
    </row>
    <row r="115" spans="1:21" x14ac:dyDescent="0.25">
      <c r="A115">
        <v>47.5</v>
      </c>
      <c r="B115">
        <f t="shared" si="18"/>
        <v>-11.306049639787059</v>
      </c>
      <c r="K115">
        <f>(0.5*SIN(45*PI()/180)+K116)</f>
        <v>-11.306049639787059</v>
      </c>
      <c r="L115">
        <f t="shared" si="10"/>
        <v>-69.638000000000005</v>
      </c>
      <c r="N115">
        <f t="shared" si="11"/>
        <v>1858.9177510000004</v>
      </c>
      <c r="O115">
        <f t="shared" si="12"/>
        <v>8247.5642100000005</v>
      </c>
      <c r="Q115">
        <f t="shared" si="13"/>
        <v>-8.8379832672409293</v>
      </c>
      <c r="R115">
        <v>60.802016732759071</v>
      </c>
      <c r="S115">
        <f t="shared" si="14"/>
        <v>35.271451000000056</v>
      </c>
      <c r="T115">
        <f t="shared" si="15"/>
        <v>7.1248567678594554E-5</v>
      </c>
      <c r="U115">
        <v>0</v>
      </c>
    </row>
    <row r="116" spans="1:21" x14ac:dyDescent="0.25">
      <c r="A116">
        <v>48</v>
      </c>
      <c r="B116">
        <f>MIN(MAX(L116,Q116),K116)</f>
        <v>-11.659603030380332</v>
      </c>
      <c r="K116">
        <f>(0.084*SIN(45*PI()/180)+K117)</f>
        <v>-11.659603030380332</v>
      </c>
      <c r="L116">
        <f t="shared" si="10"/>
        <v>-69.638000000000005</v>
      </c>
      <c r="N116">
        <f t="shared" si="11"/>
        <v>1850.5107510000003</v>
      </c>
      <c r="O116">
        <f t="shared" si="12"/>
        <v>8255.9712100000015</v>
      </c>
      <c r="Q116">
        <f t="shared" si="13"/>
        <v>-8.0821265534662601</v>
      </c>
      <c r="R116">
        <v>61.55787344653374</v>
      </c>
      <c r="S116">
        <f t="shared" si="14"/>
        <v>26.864451000000059</v>
      </c>
      <c r="T116">
        <f t="shared" si="15"/>
        <v>3.4986924696411847E-4</v>
      </c>
      <c r="U116">
        <v>0</v>
      </c>
    </row>
    <row r="117" spans="1:21" x14ac:dyDescent="0.25">
      <c r="A117">
        <v>48.084000000000003</v>
      </c>
      <c r="B117">
        <f>57.919-68.961-0.677</f>
        <v>-11.719000000000001</v>
      </c>
      <c r="K117">
        <f>57.919-68.961-0.677</f>
        <v>-11.719000000000001</v>
      </c>
      <c r="L117">
        <f t="shared" si="10"/>
        <v>-69.638000000000005</v>
      </c>
      <c r="N117">
        <f t="shared" si="11"/>
        <v>1849.0493190000002</v>
      </c>
      <c r="O117">
        <f t="shared" si="12"/>
        <v>8257.4326420000016</v>
      </c>
      <c r="Q117">
        <f t="shared" si="13"/>
        <v>-7.9391874188424723</v>
      </c>
      <c r="R117">
        <v>61.700812581157528</v>
      </c>
      <c r="S117">
        <f t="shared" si="14"/>
        <v>25.403019</v>
      </c>
      <c r="T117">
        <f t="shared" si="15"/>
        <v>4.7021705793426349E-4</v>
      </c>
      <c r="U117">
        <v>0</v>
      </c>
    </row>
    <row r="118" spans="1:21" x14ac:dyDescent="0.25">
      <c r="A118">
        <v>48.5</v>
      </c>
      <c r="B118">
        <f>MIN(MAX(L118,Q118),K118)</f>
        <v>-12.013156420973605</v>
      </c>
      <c r="K118">
        <f>-(0.5-0.084)*SIN(45*PI()/180)+K117</f>
        <v>-12.013156420973605</v>
      </c>
      <c r="L118">
        <f t="shared" si="10"/>
        <v>-69.638000000000005</v>
      </c>
      <c r="N118">
        <f t="shared" si="11"/>
        <v>1841.6037510000003</v>
      </c>
      <c r="O118">
        <f t="shared" si="12"/>
        <v>8264.8782100000008</v>
      </c>
      <c r="Q118">
        <f t="shared" si="13"/>
        <v>-7.1366237510341506</v>
      </c>
      <c r="R118">
        <v>62.50337624896585</v>
      </c>
      <c r="S118">
        <f t="shared" si="14"/>
        <v>17.957451000000063</v>
      </c>
      <c r="T118">
        <f t="shared" si="15"/>
        <v>4.0553286737576855E-6</v>
      </c>
      <c r="U118">
        <v>0</v>
      </c>
    </row>
    <row r="119" spans="1:21" x14ac:dyDescent="0.25">
      <c r="A119">
        <v>49</v>
      </c>
      <c r="B119">
        <f t="shared" ref="B119:B120" si="20">MIN(MAX(L119,Q119),K119)</f>
        <v>-12.366709811566878</v>
      </c>
      <c r="K119">
        <f>-(0.5)*SIN(45*PI()/180)+K118</f>
        <v>-12.366709811566878</v>
      </c>
      <c r="L119">
        <f t="shared" si="10"/>
        <v>-69.638000000000005</v>
      </c>
      <c r="N119">
        <f t="shared" si="11"/>
        <v>1832.1967510000004</v>
      </c>
      <c r="O119">
        <f t="shared" si="12"/>
        <v>8274.2852100000018</v>
      </c>
      <c r="Q119">
        <f t="shared" si="13"/>
        <v>-5.8231747806135061</v>
      </c>
      <c r="R119">
        <v>63.816825219386494</v>
      </c>
      <c r="S119">
        <f t="shared" si="14"/>
        <v>8.5504510000000664</v>
      </c>
      <c r="T119">
        <f t="shared" si="15"/>
        <v>3.4714757597420487E-4</v>
      </c>
      <c r="U119">
        <v>0</v>
      </c>
    </row>
    <row r="120" spans="1:21" x14ac:dyDescent="0.25">
      <c r="A120">
        <v>49.53</v>
      </c>
      <c r="B120">
        <f t="shared" si="20"/>
        <v>-12.741476405595748</v>
      </c>
      <c r="K120">
        <f>-0.53*SIN(45*PI()/180)+K119</f>
        <v>-12.741476405595748</v>
      </c>
      <c r="L120">
        <f t="shared" si="10"/>
        <v>-69.638000000000005</v>
      </c>
      <c r="N120">
        <f t="shared" si="11"/>
        <v>1821.6794310000002</v>
      </c>
      <c r="O120">
        <f t="shared" si="12"/>
        <v>8284.8025300000008</v>
      </c>
      <c r="Q120">
        <f t="shared" si="13"/>
        <v>-2.715343931752642</v>
      </c>
      <c r="R120">
        <v>66.924656068247359</v>
      </c>
      <c r="S120">
        <f t="shared" si="14"/>
        <v>-1.96686899999996</v>
      </c>
      <c r="T120">
        <f t="shared" si="15"/>
        <v>2.0005985514040385</v>
      </c>
      <c r="U1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Flat</vt:lpstr>
      <vt:lpstr>Contoured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Eagle, W. Ethan</dc:creator>
  <cp:lastModifiedBy>Eagle, W. Ethan</cp:lastModifiedBy>
  <dcterms:created xsi:type="dcterms:W3CDTF">2016-01-21T00:01:34Z</dcterms:created>
  <dcterms:modified xsi:type="dcterms:W3CDTF">2016-01-27T17:29:39Z</dcterms:modified>
</cp:coreProperties>
</file>