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EEB22AD-8099-F042-AB30-E3C39D4B82D1}" xr6:coauthVersionLast="47" xr6:coauthVersionMax="47" xr10:uidLastSave="{00000000-0000-0000-0000-000000000000}"/>
  <bookViews>
    <workbookView xWindow="0" yWindow="500" windowWidth="26880" windowHeight="14800" xr2:uid="{00000000-000D-0000-FFFF-FFFF00000000}"/>
  </bookViews>
  <sheets>
    <sheet name="Form Responses 1" sheetId="1" r:id="rId1"/>
    <sheet name="Demographic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Fv8+mFYfD16h+v8vIvWQEKamtsA=="/>
    </ext>
  </extLst>
</workbook>
</file>

<file path=xl/calcChain.xml><?xml version="1.0" encoding="utf-8"?>
<calcChain xmlns="http://schemas.openxmlformats.org/spreadsheetml/2006/main">
  <c r="B36" i="2" l="1"/>
  <c r="B35" i="2"/>
  <c r="B33" i="2"/>
  <c r="B32" i="2"/>
  <c r="F30" i="2"/>
  <c r="F29" i="2"/>
  <c r="F28" i="2"/>
  <c r="F27" i="2"/>
  <c r="B27" i="2"/>
  <c r="C27" i="2" s="1"/>
  <c r="F26" i="2"/>
  <c r="B26" i="2"/>
  <c r="F25" i="2"/>
  <c r="B25" i="2"/>
  <c r="C25" i="2" s="1"/>
  <c r="B22" i="2"/>
  <c r="B21" i="2"/>
  <c r="B18" i="2"/>
  <c r="B17" i="2"/>
  <c r="B16" i="2"/>
  <c r="C16" i="2" s="1"/>
  <c r="B15" i="2"/>
  <c r="B14" i="2"/>
  <c r="B13" i="2"/>
  <c r="B10" i="2"/>
  <c r="B9" i="2"/>
  <c r="B6" i="2"/>
  <c r="B5" i="2"/>
  <c r="C2" i="2"/>
  <c r="G26" i="2" l="1"/>
  <c r="C22" i="2"/>
  <c r="G25" i="2"/>
  <c r="G27" i="2"/>
  <c r="G28" i="2"/>
  <c r="G29" i="2"/>
  <c r="G30" i="2"/>
  <c r="C17" i="2"/>
  <c r="C10" i="2"/>
  <c r="C14" i="2"/>
  <c r="C18" i="2"/>
  <c r="E22" i="2"/>
  <c r="C9" i="2"/>
  <c r="C13" i="2"/>
  <c r="F18" i="2" s="1"/>
  <c r="C15" i="2"/>
  <c r="C26" i="2"/>
  <c r="E18" i="2"/>
  <c r="C21" i="2"/>
  <c r="F22" i="2" s="1"/>
  <c r="I30" i="2"/>
  <c r="J30" i="2" l="1"/>
</calcChain>
</file>

<file path=xl/sharedStrings.xml><?xml version="1.0" encoding="utf-8"?>
<sst xmlns="http://schemas.openxmlformats.org/spreadsheetml/2006/main" count="367" uniqueCount="49">
  <si>
    <t>Study ID</t>
  </si>
  <si>
    <t>Biological sex (at birth)</t>
  </si>
  <si>
    <t>Ethnicity</t>
  </si>
  <si>
    <t>Race</t>
  </si>
  <si>
    <t>Fitzpatrick Skin Type</t>
  </si>
  <si>
    <t>Male</t>
  </si>
  <si>
    <t>Non-Hispanic/Latino</t>
  </si>
  <si>
    <t>White (Europe, Middle East, North Africa)</t>
  </si>
  <si>
    <t>Yes</t>
  </si>
  <si>
    <t>Female</t>
  </si>
  <si>
    <t>Asian (Far East, Southeast Asia, or the Indian subcontinent)</t>
  </si>
  <si>
    <t>Hispanic/Latino (A person of Cuban, Mexican, Puerto Rican, South or Central American, or other Spanish culture or origin, regardless of race.)</t>
  </si>
  <si>
    <t>Unknown or decline to specify</t>
  </si>
  <si>
    <t>Black, African or African American</t>
  </si>
  <si>
    <t>American Indian or Alaska Native (Hawaii, Guam, Samoa, or other Pacific Islands)</t>
  </si>
  <si>
    <t>Total number of participants in study</t>
  </si>
  <si>
    <t>Age</t>
  </si>
  <si>
    <t>Median Age (years)</t>
  </si>
  <si>
    <t>Mean Age (years)</t>
  </si>
  <si>
    <t>Sex</t>
  </si>
  <si>
    <t># of participants</t>
  </si>
  <si>
    <t>% of participants</t>
  </si>
  <si>
    <t>White</t>
  </si>
  <si>
    <t>Asian</t>
  </si>
  <si>
    <t>Native Hawaiian or other Pacific Islander</t>
  </si>
  <si>
    <t>Black or African American</t>
  </si>
  <si>
    <t>American Indian or Alaska Native</t>
  </si>
  <si>
    <t>Unknown</t>
  </si>
  <si>
    <t>Hispanic/Latino</t>
  </si>
  <si>
    <t>non-Hispanic/Latino</t>
  </si>
  <si>
    <t>Skin Type</t>
  </si>
  <si>
    <t>Light</t>
  </si>
  <si>
    <t>I</t>
  </si>
  <si>
    <t>Medium</t>
  </si>
  <si>
    <t>II</t>
  </si>
  <si>
    <t>Dark</t>
  </si>
  <si>
    <t>III</t>
  </si>
  <si>
    <t>IV</t>
  </si>
  <si>
    <t>V</t>
  </si>
  <si>
    <t>VI</t>
  </si>
  <si>
    <t>Height</t>
  </si>
  <si>
    <t>Median Height (cm)</t>
  </si>
  <si>
    <t>Mean Height (cm)</t>
  </si>
  <si>
    <t>Weight</t>
  </si>
  <si>
    <t>Median Wight (kg)</t>
  </si>
  <si>
    <t>Mean Weight (kg)</t>
  </si>
  <si>
    <t xml:space="preserve">deleted </t>
  </si>
  <si>
    <t>lkambourian@mednet.ucla.edu</t>
  </si>
  <si>
    <t>kaddoosafo@g.ucla.edu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</si>
</sst>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66" formatCode="0.0%"/>
    <numFmt numFmtId="167" formatCode="m\-d\-yyyy\ h:mm:ss"/>
    <numFmt numFmtId="168" formatCode="mm\-dd\-yyyy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8" fontId="3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8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baseColWidth="10" defaultColWidth="14.5" defaultRowHeight="15" customHeight="1" x14ac:dyDescent="0.15"/>
  <cols>
    <col min="1" max="3" width="21.5" customWidth="1"/>
    <col min="4" max="4" width="28.6640625" customWidth="1"/>
    <col min="5" max="10" width="21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ht="15.75" customHeight="1" x14ac:dyDescent="0.15">
      <c r="A2" s="2">
        <v>1</v>
      </c>
      <c r="B2" s="2" t="s">
        <v>5</v>
      </c>
      <c r="C2" s="2" t="s">
        <v>6</v>
      </c>
      <c r="D2" s="2" t="s">
        <v>7</v>
      </c>
      <c r="E2" s="2">
        <v>1</v>
      </c>
    </row>
    <row r="3" spans="1:10" ht="15.75" customHeight="1" x14ac:dyDescent="0.15">
      <c r="A3" s="2">
        <v>2</v>
      </c>
      <c r="B3" s="2" t="s">
        <v>9</v>
      </c>
      <c r="C3" s="2" t="s">
        <v>6</v>
      </c>
      <c r="D3" s="2" t="s">
        <v>10</v>
      </c>
      <c r="E3" s="2">
        <v>5</v>
      </c>
    </row>
    <row r="4" spans="1:10" ht="15.75" customHeight="1" x14ac:dyDescent="0.15">
      <c r="A4" s="2">
        <v>3</v>
      </c>
      <c r="B4" s="2" t="s">
        <v>9</v>
      </c>
      <c r="C4" s="2" t="s">
        <v>11</v>
      </c>
      <c r="D4" s="2" t="s">
        <v>12</v>
      </c>
      <c r="E4" s="2">
        <v>3</v>
      </c>
    </row>
    <row r="5" spans="1:10" ht="15.75" customHeight="1" x14ac:dyDescent="0.15">
      <c r="A5" s="2">
        <v>4</v>
      </c>
      <c r="B5" s="2" t="s">
        <v>9</v>
      </c>
      <c r="C5" s="2" t="s">
        <v>11</v>
      </c>
      <c r="D5" s="2" t="s">
        <v>12</v>
      </c>
      <c r="E5" s="2">
        <v>2</v>
      </c>
    </row>
    <row r="6" spans="1:10" ht="15.75" customHeight="1" x14ac:dyDescent="0.15">
      <c r="A6" s="2">
        <v>5</v>
      </c>
      <c r="B6" s="2" t="s">
        <v>9</v>
      </c>
      <c r="C6" s="2" t="s">
        <v>6</v>
      </c>
      <c r="D6" s="2" t="s">
        <v>10</v>
      </c>
      <c r="E6" s="2">
        <v>2</v>
      </c>
    </row>
    <row r="7" spans="1:10" ht="15.75" customHeight="1" x14ac:dyDescent="0.15">
      <c r="A7" s="2">
        <v>6</v>
      </c>
      <c r="B7" s="2" t="s">
        <v>9</v>
      </c>
      <c r="C7" s="2" t="s">
        <v>11</v>
      </c>
      <c r="D7" s="2" t="s">
        <v>10</v>
      </c>
      <c r="E7" s="2">
        <v>4</v>
      </c>
    </row>
    <row r="8" spans="1:10" ht="15.75" customHeight="1" x14ac:dyDescent="0.15">
      <c r="A8" s="2">
        <v>7</v>
      </c>
      <c r="B8" s="2" t="s">
        <v>9</v>
      </c>
      <c r="C8" s="2" t="s">
        <v>6</v>
      </c>
      <c r="D8" s="2" t="s">
        <v>10</v>
      </c>
      <c r="E8" s="2">
        <v>4</v>
      </c>
    </row>
    <row r="9" spans="1:10" ht="15.75" customHeight="1" x14ac:dyDescent="0.15">
      <c r="A9" s="2">
        <v>8</v>
      </c>
      <c r="B9" s="2" t="s">
        <v>9</v>
      </c>
      <c r="C9" s="2" t="s">
        <v>6</v>
      </c>
      <c r="D9" s="2" t="s">
        <v>10</v>
      </c>
      <c r="E9" s="2">
        <v>3</v>
      </c>
    </row>
    <row r="10" spans="1:10" ht="15.75" customHeight="1" x14ac:dyDescent="0.15">
      <c r="A10" s="2">
        <v>9</v>
      </c>
      <c r="B10" s="2" t="s">
        <v>9</v>
      </c>
      <c r="C10" s="2" t="s">
        <v>6</v>
      </c>
      <c r="D10" s="2" t="s">
        <v>7</v>
      </c>
      <c r="E10" s="2">
        <v>1</v>
      </c>
    </row>
    <row r="11" spans="1:10" ht="15.75" customHeight="1" x14ac:dyDescent="0.15">
      <c r="A11" s="2">
        <v>10</v>
      </c>
      <c r="B11" s="2" t="s">
        <v>5</v>
      </c>
      <c r="C11" s="2" t="s">
        <v>6</v>
      </c>
      <c r="D11" s="2" t="s">
        <v>10</v>
      </c>
      <c r="E11" s="2">
        <v>3</v>
      </c>
    </row>
    <row r="12" spans="1:10" ht="15.75" customHeight="1" x14ac:dyDescent="0.15">
      <c r="A12" s="2">
        <v>11</v>
      </c>
      <c r="B12" s="2" t="s">
        <v>9</v>
      </c>
      <c r="C12" s="2" t="s">
        <v>6</v>
      </c>
      <c r="D12" s="2" t="s">
        <v>13</v>
      </c>
      <c r="E12" s="2">
        <v>6</v>
      </c>
    </row>
    <row r="13" spans="1:10" ht="15.75" customHeight="1" x14ac:dyDescent="0.15">
      <c r="A13" s="2">
        <v>12</v>
      </c>
      <c r="B13" s="2" t="s">
        <v>9</v>
      </c>
      <c r="C13" s="2" t="s">
        <v>6</v>
      </c>
      <c r="D13" s="2" t="s">
        <v>10</v>
      </c>
      <c r="E13" s="2">
        <v>3</v>
      </c>
    </row>
    <row r="14" spans="1:10" ht="15.75" customHeight="1" x14ac:dyDescent="0.15">
      <c r="A14" s="2">
        <v>13</v>
      </c>
      <c r="B14" s="2" t="s">
        <v>9</v>
      </c>
      <c r="C14" s="2" t="s">
        <v>11</v>
      </c>
      <c r="D14" s="2" t="s">
        <v>14</v>
      </c>
      <c r="E14" s="2">
        <v>3</v>
      </c>
    </row>
    <row r="15" spans="1:10" ht="15.75" customHeight="1" x14ac:dyDescent="0.15">
      <c r="A15" s="2">
        <v>14</v>
      </c>
      <c r="B15" s="2" t="s">
        <v>9</v>
      </c>
      <c r="C15" s="2" t="s">
        <v>6</v>
      </c>
      <c r="D15" s="2" t="s">
        <v>10</v>
      </c>
      <c r="E15" s="2">
        <v>2</v>
      </c>
    </row>
    <row r="16" spans="1:10" ht="15.75" customHeight="1" x14ac:dyDescent="0.15">
      <c r="A16" s="2">
        <v>15</v>
      </c>
      <c r="B16" s="2" t="s">
        <v>9</v>
      </c>
      <c r="C16" s="2" t="s">
        <v>6</v>
      </c>
      <c r="D16" s="2" t="s">
        <v>7</v>
      </c>
      <c r="E16" s="2">
        <v>1</v>
      </c>
    </row>
    <row r="17" spans="1:5" ht="15.75" customHeight="1" x14ac:dyDescent="0.15">
      <c r="A17" s="2">
        <v>16</v>
      </c>
      <c r="B17" s="2" t="s">
        <v>9</v>
      </c>
      <c r="C17" s="2" t="s">
        <v>6</v>
      </c>
      <c r="D17" s="2" t="s">
        <v>7</v>
      </c>
      <c r="E17" s="2">
        <v>2</v>
      </c>
    </row>
    <row r="18" spans="1:5" ht="15.75" customHeight="1" x14ac:dyDescent="0.15">
      <c r="A18" s="2">
        <v>17</v>
      </c>
      <c r="B18" s="2" t="s">
        <v>9</v>
      </c>
      <c r="C18" s="2" t="s">
        <v>6</v>
      </c>
      <c r="D18" s="2" t="s">
        <v>7</v>
      </c>
      <c r="E18" s="2">
        <v>3</v>
      </c>
    </row>
    <row r="19" spans="1:5" ht="15.75" customHeight="1" x14ac:dyDescent="0.15">
      <c r="A19" s="2">
        <v>18</v>
      </c>
      <c r="B19" s="2" t="s">
        <v>5</v>
      </c>
      <c r="C19" s="2" t="s">
        <v>6</v>
      </c>
      <c r="D19" s="2" t="s">
        <v>7</v>
      </c>
      <c r="E19" s="2">
        <v>2</v>
      </c>
    </row>
    <row r="20" spans="1:5" ht="15.75" customHeight="1" x14ac:dyDescent="0.15">
      <c r="A20" s="2">
        <v>19</v>
      </c>
      <c r="B20" s="2" t="s">
        <v>5</v>
      </c>
      <c r="C20" s="2" t="s">
        <v>11</v>
      </c>
      <c r="D20" s="2" t="s">
        <v>13</v>
      </c>
      <c r="E20" s="2">
        <v>5</v>
      </c>
    </row>
    <row r="21" spans="1:5" ht="15.75" customHeight="1" x14ac:dyDescent="0.15">
      <c r="A21" s="2">
        <v>20</v>
      </c>
      <c r="B21" s="2" t="s">
        <v>9</v>
      </c>
      <c r="C21" s="2" t="s">
        <v>6</v>
      </c>
      <c r="D21" s="2" t="s">
        <v>7</v>
      </c>
      <c r="E21" s="2">
        <v>3</v>
      </c>
    </row>
    <row r="22" spans="1:5" ht="15.75" customHeight="1" x14ac:dyDescent="0.15">
      <c r="A22" s="2">
        <v>21</v>
      </c>
      <c r="B22" s="2" t="s">
        <v>9</v>
      </c>
      <c r="C22" s="2" t="s">
        <v>6</v>
      </c>
      <c r="D22" s="2" t="s">
        <v>7</v>
      </c>
      <c r="E22" s="2">
        <v>3</v>
      </c>
    </row>
    <row r="23" spans="1:5" ht="15.75" customHeight="1" x14ac:dyDescent="0.15">
      <c r="A23" s="2">
        <v>22</v>
      </c>
      <c r="B23" s="2" t="s">
        <v>5</v>
      </c>
      <c r="C23" s="2" t="s">
        <v>6</v>
      </c>
      <c r="D23" s="2" t="s">
        <v>10</v>
      </c>
      <c r="E23" s="2">
        <v>4</v>
      </c>
    </row>
    <row r="24" spans="1:5" ht="15.75" customHeight="1" x14ac:dyDescent="0.15">
      <c r="A24" s="2">
        <v>23</v>
      </c>
      <c r="B24" s="2" t="s">
        <v>5</v>
      </c>
      <c r="C24" s="2" t="s">
        <v>11</v>
      </c>
      <c r="D24" s="2" t="s">
        <v>12</v>
      </c>
      <c r="E24" s="2">
        <v>3</v>
      </c>
    </row>
    <row r="25" spans="1:5" ht="15.75" customHeight="1" x14ac:dyDescent="0.15">
      <c r="A25" s="2">
        <v>24</v>
      </c>
      <c r="B25" s="2" t="s">
        <v>5</v>
      </c>
      <c r="C25" s="2" t="s">
        <v>6</v>
      </c>
      <c r="D25" s="2" t="s">
        <v>7</v>
      </c>
      <c r="E25" s="2">
        <v>1</v>
      </c>
    </row>
    <row r="26" spans="1:5" ht="15.75" customHeight="1" x14ac:dyDescent="0.15">
      <c r="A26" s="2">
        <v>25</v>
      </c>
      <c r="B26" s="2" t="s">
        <v>9</v>
      </c>
      <c r="C26" s="2" t="s">
        <v>6</v>
      </c>
      <c r="D26" s="2" t="s">
        <v>7</v>
      </c>
      <c r="E26" s="2">
        <v>1</v>
      </c>
    </row>
    <row r="27" spans="1:5" ht="15.75" customHeight="1" x14ac:dyDescent="0.15">
      <c r="A27" s="2">
        <v>26</v>
      </c>
      <c r="B27" s="2" t="s">
        <v>5</v>
      </c>
      <c r="C27" s="2" t="s">
        <v>6</v>
      </c>
      <c r="D27" s="2" t="s">
        <v>10</v>
      </c>
      <c r="E27" s="2">
        <v>5</v>
      </c>
    </row>
    <row r="28" spans="1:5" ht="15.75" customHeight="1" x14ac:dyDescent="0.15">
      <c r="A28" s="2">
        <v>27</v>
      </c>
      <c r="B28" s="2" t="s">
        <v>9</v>
      </c>
      <c r="C28" s="2" t="s">
        <v>6</v>
      </c>
      <c r="D28" s="2" t="s">
        <v>14</v>
      </c>
      <c r="E28" s="2">
        <v>3</v>
      </c>
    </row>
    <row r="29" spans="1:5" ht="15.75" customHeight="1" x14ac:dyDescent="0.15">
      <c r="A29" s="2">
        <v>28</v>
      </c>
      <c r="B29" s="2" t="s">
        <v>5</v>
      </c>
      <c r="C29" s="2" t="s">
        <v>6</v>
      </c>
      <c r="D29" s="2" t="s">
        <v>7</v>
      </c>
      <c r="E29" s="2">
        <v>3</v>
      </c>
    </row>
    <row r="30" spans="1:5" ht="15.75" customHeight="1" x14ac:dyDescent="0.15">
      <c r="A30" s="2">
        <v>29</v>
      </c>
      <c r="B30" s="2" t="s">
        <v>9</v>
      </c>
      <c r="C30" s="2" t="s">
        <v>6</v>
      </c>
      <c r="D30" s="2" t="s">
        <v>10</v>
      </c>
      <c r="E30" s="2">
        <v>4</v>
      </c>
    </row>
    <row r="31" spans="1:5" ht="15.75" customHeight="1" x14ac:dyDescent="0.15">
      <c r="A31" s="2">
        <v>30</v>
      </c>
      <c r="B31" s="2" t="s">
        <v>5</v>
      </c>
      <c r="C31" s="2" t="s">
        <v>6</v>
      </c>
      <c r="D31" s="2" t="s">
        <v>10</v>
      </c>
      <c r="E31" s="2">
        <v>3</v>
      </c>
    </row>
    <row r="32" spans="1:5" ht="15.75" customHeight="1" x14ac:dyDescent="0.15">
      <c r="A32" s="2">
        <v>32</v>
      </c>
      <c r="B32" s="2" t="s">
        <v>9</v>
      </c>
      <c r="C32" s="2" t="s">
        <v>6</v>
      </c>
      <c r="D32" s="2" t="s">
        <v>7</v>
      </c>
      <c r="E32" s="2">
        <v>2</v>
      </c>
    </row>
    <row r="33" spans="1:5" ht="15.75" customHeight="1" x14ac:dyDescent="0.15">
      <c r="A33" s="2">
        <v>33</v>
      </c>
      <c r="B33" s="2" t="s">
        <v>5</v>
      </c>
      <c r="C33" s="2" t="s">
        <v>6</v>
      </c>
      <c r="D33" s="2" t="s">
        <v>7</v>
      </c>
      <c r="E33" s="2">
        <v>3</v>
      </c>
    </row>
    <row r="34" spans="1:5" ht="15.75" customHeight="1" x14ac:dyDescent="0.15">
      <c r="A34" s="2">
        <v>34</v>
      </c>
      <c r="B34" s="2" t="s">
        <v>9</v>
      </c>
      <c r="C34" s="2" t="s">
        <v>6</v>
      </c>
      <c r="D34" s="2" t="s">
        <v>10</v>
      </c>
      <c r="E34" s="2">
        <v>4</v>
      </c>
    </row>
    <row r="35" spans="1:5" ht="15.75" customHeight="1" x14ac:dyDescent="0.15">
      <c r="A35" s="2">
        <v>35</v>
      </c>
      <c r="B35" s="2" t="s">
        <v>9</v>
      </c>
      <c r="C35" s="2" t="s">
        <v>11</v>
      </c>
      <c r="D35" s="2" t="s">
        <v>10</v>
      </c>
      <c r="E35" s="2">
        <v>3</v>
      </c>
    </row>
    <row r="36" spans="1:5" ht="15.75" customHeight="1" x14ac:dyDescent="0.15">
      <c r="A36" s="2">
        <v>36</v>
      </c>
      <c r="B36" s="2" t="s">
        <v>9</v>
      </c>
      <c r="C36" s="2" t="s">
        <v>11</v>
      </c>
      <c r="D36" s="2" t="s">
        <v>7</v>
      </c>
      <c r="E36" s="2">
        <v>2</v>
      </c>
    </row>
    <row r="37" spans="1:5" ht="15.75" customHeight="1" x14ac:dyDescent="0.15">
      <c r="A37" s="2">
        <v>37</v>
      </c>
      <c r="B37" s="2" t="s">
        <v>5</v>
      </c>
      <c r="C37" s="2" t="s">
        <v>6</v>
      </c>
      <c r="D37" s="2" t="s">
        <v>10</v>
      </c>
      <c r="E37" s="2">
        <v>5</v>
      </c>
    </row>
    <row r="38" spans="1:5" ht="15.75" customHeight="1" x14ac:dyDescent="0.15">
      <c r="A38" s="2">
        <v>38</v>
      </c>
      <c r="B38" s="2" t="s">
        <v>9</v>
      </c>
      <c r="C38" s="2" t="s">
        <v>6</v>
      </c>
      <c r="D38" s="2" t="s">
        <v>10</v>
      </c>
      <c r="E38" s="2">
        <v>4</v>
      </c>
    </row>
    <row r="39" spans="1:5" ht="15.75" customHeight="1" x14ac:dyDescent="0.15">
      <c r="A39" s="2">
        <v>39</v>
      </c>
      <c r="B39" s="2" t="s">
        <v>5</v>
      </c>
      <c r="C39" s="2" t="s">
        <v>6</v>
      </c>
      <c r="D39" s="2" t="s">
        <v>10</v>
      </c>
      <c r="E39" s="2">
        <v>3</v>
      </c>
    </row>
    <row r="40" spans="1:5" ht="15.75" customHeight="1" x14ac:dyDescent="0.15">
      <c r="A40" s="2">
        <v>40</v>
      </c>
      <c r="B40" s="2" t="s">
        <v>9</v>
      </c>
      <c r="C40" s="2" t="s">
        <v>6</v>
      </c>
      <c r="D40" s="2" t="s">
        <v>13</v>
      </c>
      <c r="E40" s="2">
        <v>6</v>
      </c>
    </row>
    <row r="41" spans="1:5" ht="15.75" customHeight="1" x14ac:dyDescent="0.15">
      <c r="A41" s="2">
        <v>41</v>
      </c>
      <c r="B41" s="2" t="s">
        <v>9</v>
      </c>
      <c r="C41" s="2" t="s">
        <v>6</v>
      </c>
      <c r="D41" s="2" t="s">
        <v>13</v>
      </c>
      <c r="E41" s="2">
        <v>6</v>
      </c>
    </row>
    <row r="42" spans="1:5" ht="15.75" customHeight="1" x14ac:dyDescent="0.15">
      <c r="A42" s="2">
        <v>42</v>
      </c>
      <c r="B42" s="2" t="s">
        <v>5</v>
      </c>
      <c r="C42" s="2" t="s">
        <v>6</v>
      </c>
      <c r="D42" s="2" t="s">
        <v>7</v>
      </c>
      <c r="E42" s="2">
        <v>2</v>
      </c>
    </row>
    <row r="43" spans="1:5" ht="15.75" customHeight="1" x14ac:dyDescent="0.15">
      <c r="A43" s="2">
        <v>43</v>
      </c>
      <c r="B43" s="2" t="s">
        <v>9</v>
      </c>
      <c r="C43" s="2" t="s">
        <v>6</v>
      </c>
      <c r="D43" s="2" t="s">
        <v>10</v>
      </c>
      <c r="E43" s="2">
        <v>3</v>
      </c>
    </row>
    <row r="44" spans="1:5" ht="15.75" customHeight="1" x14ac:dyDescent="0.15">
      <c r="A44" s="2">
        <v>44</v>
      </c>
      <c r="B44" s="2" t="s">
        <v>5</v>
      </c>
      <c r="C44" s="2" t="s">
        <v>6</v>
      </c>
      <c r="D44" s="2" t="s">
        <v>7</v>
      </c>
      <c r="E44" s="2">
        <v>3</v>
      </c>
    </row>
    <row r="45" spans="1:5" ht="15.75" customHeight="1" x14ac:dyDescent="0.15">
      <c r="A45" s="2">
        <v>45</v>
      </c>
      <c r="B45" s="2" t="s">
        <v>9</v>
      </c>
      <c r="C45" s="2" t="s">
        <v>6</v>
      </c>
      <c r="D45" s="2" t="s">
        <v>13</v>
      </c>
      <c r="E45" s="2">
        <v>5</v>
      </c>
    </row>
    <row r="46" spans="1:5" ht="15.75" customHeight="1" x14ac:dyDescent="0.15">
      <c r="A46" s="2">
        <v>46</v>
      </c>
      <c r="B46" s="2" t="s">
        <v>5</v>
      </c>
      <c r="C46" s="2" t="s">
        <v>6</v>
      </c>
      <c r="D46" s="2" t="s">
        <v>13</v>
      </c>
      <c r="E46" s="2">
        <v>4</v>
      </c>
    </row>
    <row r="47" spans="1:5" ht="15.75" customHeight="1" x14ac:dyDescent="0.15">
      <c r="A47" s="2">
        <v>47</v>
      </c>
      <c r="B47" s="2" t="s">
        <v>9</v>
      </c>
      <c r="C47" s="2" t="s">
        <v>6</v>
      </c>
      <c r="D47" s="2" t="s">
        <v>10</v>
      </c>
      <c r="E47" s="2">
        <v>3</v>
      </c>
    </row>
    <row r="48" spans="1:5" ht="15.75" customHeight="1" x14ac:dyDescent="0.15">
      <c r="A48" s="2">
        <v>48</v>
      </c>
      <c r="B48" s="2" t="s">
        <v>9</v>
      </c>
      <c r="C48" s="2" t="s">
        <v>6</v>
      </c>
      <c r="D48" s="2" t="s">
        <v>10</v>
      </c>
      <c r="E48" s="2">
        <v>2</v>
      </c>
    </row>
    <row r="49" spans="1:5" ht="15.75" customHeight="1" x14ac:dyDescent="0.15">
      <c r="A49" s="2">
        <v>49</v>
      </c>
      <c r="B49" s="2" t="s">
        <v>9</v>
      </c>
      <c r="C49" s="2" t="s">
        <v>11</v>
      </c>
      <c r="D49" s="2" t="s">
        <v>12</v>
      </c>
      <c r="E49" s="2">
        <v>3</v>
      </c>
    </row>
    <row r="50" spans="1:5" ht="15.75" customHeight="1" x14ac:dyDescent="0.15">
      <c r="A50" s="2">
        <v>50</v>
      </c>
      <c r="B50" s="2" t="s">
        <v>9</v>
      </c>
      <c r="C50" s="2" t="s">
        <v>6</v>
      </c>
      <c r="D50" s="2" t="s">
        <v>7</v>
      </c>
      <c r="E50" s="2">
        <v>2</v>
      </c>
    </row>
    <row r="51" spans="1:5" ht="15.75" customHeight="1" x14ac:dyDescent="0.15">
      <c r="A51" s="2">
        <v>51</v>
      </c>
      <c r="B51" s="2" t="s">
        <v>9</v>
      </c>
      <c r="C51" s="2" t="s">
        <v>6</v>
      </c>
      <c r="D51" s="2" t="s">
        <v>10</v>
      </c>
      <c r="E51" s="2">
        <v>3</v>
      </c>
    </row>
    <row r="52" spans="1:5" ht="15.75" customHeight="1" x14ac:dyDescent="0.15">
      <c r="A52" s="2">
        <v>52</v>
      </c>
      <c r="B52" s="2" t="s">
        <v>5</v>
      </c>
      <c r="C52" s="2" t="s">
        <v>6</v>
      </c>
      <c r="D52" s="2" t="s">
        <v>7</v>
      </c>
      <c r="E52" s="2">
        <v>3</v>
      </c>
    </row>
    <row r="53" spans="1:5" ht="15.75" customHeight="1" x14ac:dyDescent="0.15">
      <c r="A53" s="2">
        <v>53</v>
      </c>
      <c r="B53" s="2" t="s">
        <v>5</v>
      </c>
      <c r="C53" s="2" t="s">
        <v>6</v>
      </c>
      <c r="D53" s="2" t="s">
        <v>10</v>
      </c>
      <c r="E53" s="2">
        <v>3</v>
      </c>
    </row>
    <row r="54" spans="1:5" ht="15.75" customHeight="1" x14ac:dyDescent="0.15">
      <c r="A54" s="2">
        <v>54</v>
      </c>
      <c r="B54" s="2" t="s">
        <v>9</v>
      </c>
      <c r="C54" s="2" t="s">
        <v>6</v>
      </c>
      <c r="D54" s="2" t="s">
        <v>7</v>
      </c>
      <c r="E54" s="2">
        <v>1</v>
      </c>
    </row>
    <row r="55" spans="1:5" ht="15.75" customHeight="1" x14ac:dyDescent="0.15">
      <c r="A55" s="2">
        <v>55</v>
      </c>
      <c r="B55" s="2" t="s">
        <v>9</v>
      </c>
      <c r="C55" s="2" t="s">
        <v>6</v>
      </c>
      <c r="D55" s="2" t="s">
        <v>7</v>
      </c>
      <c r="E55" s="2">
        <v>3</v>
      </c>
    </row>
    <row r="56" spans="1:5" ht="15.75" customHeight="1" x14ac:dyDescent="0.15">
      <c r="A56" s="2">
        <v>56</v>
      </c>
      <c r="B56" s="2" t="s">
        <v>9</v>
      </c>
      <c r="C56" s="2" t="s">
        <v>6</v>
      </c>
      <c r="D56" s="2" t="s">
        <v>13</v>
      </c>
      <c r="E56" s="2">
        <v>5</v>
      </c>
    </row>
    <row r="57" spans="1:5" ht="15.75" customHeight="1" x14ac:dyDescent="0.15">
      <c r="A57" s="2">
        <v>57</v>
      </c>
      <c r="B57" s="2" t="s">
        <v>9</v>
      </c>
      <c r="C57" s="2" t="s">
        <v>6</v>
      </c>
      <c r="D57" s="2" t="s">
        <v>13</v>
      </c>
      <c r="E57" s="2">
        <v>6</v>
      </c>
    </row>
    <row r="58" spans="1:5" ht="15.75" customHeight="1" x14ac:dyDescent="0.15">
      <c r="A58" s="2">
        <v>58</v>
      </c>
      <c r="B58" s="2" t="s">
        <v>5</v>
      </c>
      <c r="C58" s="2" t="s">
        <v>6</v>
      </c>
      <c r="D58" s="2" t="s">
        <v>10</v>
      </c>
      <c r="E58" s="2">
        <v>3</v>
      </c>
    </row>
    <row r="59" spans="1:5" ht="15.75" customHeight="1" x14ac:dyDescent="0.15">
      <c r="A59" s="2">
        <v>59</v>
      </c>
      <c r="B59" s="2" t="s">
        <v>9</v>
      </c>
      <c r="C59" s="2" t="s">
        <v>6</v>
      </c>
      <c r="D59" s="2" t="s">
        <v>13</v>
      </c>
      <c r="E59" s="2">
        <v>5</v>
      </c>
    </row>
    <row r="60" spans="1:5" ht="15.75" customHeight="1" x14ac:dyDescent="0.15">
      <c r="A60" s="2">
        <v>60</v>
      </c>
      <c r="B60" s="2" t="s">
        <v>9</v>
      </c>
      <c r="D60" s="2" t="s">
        <v>7</v>
      </c>
      <c r="E60" s="2">
        <v>2</v>
      </c>
    </row>
    <row r="61" spans="1:5" ht="15.75" customHeight="1" x14ac:dyDescent="0.15">
      <c r="A61" s="2">
        <v>61</v>
      </c>
      <c r="B61" s="2" t="s">
        <v>5</v>
      </c>
      <c r="C61" s="2" t="s">
        <v>6</v>
      </c>
      <c r="D61" s="2" t="s">
        <v>10</v>
      </c>
      <c r="E61" s="2">
        <v>5</v>
      </c>
    </row>
    <row r="62" spans="1:5" ht="15.75" customHeight="1" x14ac:dyDescent="0.15">
      <c r="A62" s="2">
        <v>62</v>
      </c>
      <c r="B62" s="2" t="s">
        <v>9</v>
      </c>
      <c r="C62" s="2" t="s">
        <v>6</v>
      </c>
      <c r="D62" s="2" t="s">
        <v>10</v>
      </c>
      <c r="E62" s="2">
        <v>3</v>
      </c>
    </row>
    <row r="63" spans="1:5" ht="15.75" customHeight="1" x14ac:dyDescent="0.15">
      <c r="A63" s="2">
        <v>63</v>
      </c>
      <c r="B63" s="2" t="s">
        <v>9</v>
      </c>
      <c r="C63" s="2" t="s">
        <v>11</v>
      </c>
      <c r="D63" s="2" t="s">
        <v>12</v>
      </c>
      <c r="E63" s="2">
        <v>3</v>
      </c>
    </row>
    <row r="64" spans="1:5" ht="15.75" customHeight="1" x14ac:dyDescent="0.15">
      <c r="A64" s="2">
        <v>64</v>
      </c>
      <c r="B64" s="2" t="s">
        <v>5</v>
      </c>
      <c r="C64" s="2" t="s">
        <v>6</v>
      </c>
      <c r="D64" s="2" t="s">
        <v>7</v>
      </c>
      <c r="E64" s="2">
        <v>3</v>
      </c>
    </row>
    <row r="65" spans="1:5" ht="15.75" customHeight="1" x14ac:dyDescent="0.15">
      <c r="A65" s="2">
        <v>65</v>
      </c>
      <c r="B65" s="2" t="s">
        <v>9</v>
      </c>
      <c r="C65" s="2" t="s">
        <v>6</v>
      </c>
      <c r="D65" s="2" t="s">
        <v>7</v>
      </c>
      <c r="E65" s="2">
        <v>2</v>
      </c>
    </row>
    <row r="66" spans="1:5" ht="15.75" customHeight="1" x14ac:dyDescent="0.15">
      <c r="A66" s="2">
        <v>66</v>
      </c>
      <c r="B66" s="2" t="s">
        <v>5</v>
      </c>
      <c r="C66" s="2" t="s">
        <v>6</v>
      </c>
      <c r="D66" s="2" t="s">
        <v>10</v>
      </c>
      <c r="E66" s="2">
        <v>4</v>
      </c>
    </row>
    <row r="67" spans="1:5" ht="15.75" customHeight="1" x14ac:dyDescent="0.15">
      <c r="A67" s="2">
        <v>67</v>
      </c>
      <c r="B67" s="2" t="s">
        <v>9</v>
      </c>
      <c r="C67" s="2" t="s">
        <v>6</v>
      </c>
      <c r="D67" s="2" t="s">
        <v>10</v>
      </c>
      <c r="E67" s="2">
        <v>2</v>
      </c>
    </row>
    <row r="68" spans="1:5" ht="15.75" customHeight="1" x14ac:dyDescent="0.15">
      <c r="A68" s="2">
        <v>68</v>
      </c>
      <c r="B68" s="2" t="s">
        <v>5</v>
      </c>
      <c r="C68" s="2" t="s">
        <v>6</v>
      </c>
      <c r="D68" s="2" t="s">
        <v>7</v>
      </c>
      <c r="E68" s="2">
        <v>2</v>
      </c>
    </row>
    <row r="69" spans="1:5" ht="15.75" customHeight="1" x14ac:dyDescent="0.15">
      <c r="A69" s="2">
        <v>69</v>
      </c>
      <c r="B69" s="2" t="s">
        <v>9</v>
      </c>
      <c r="C69" s="2" t="s">
        <v>6</v>
      </c>
      <c r="D69" s="2" t="s">
        <v>7</v>
      </c>
      <c r="E69" s="2">
        <v>3</v>
      </c>
    </row>
    <row r="70" spans="1:5" ht="15.75" customHeight="1" x14ac:dyDescent="0.15">
      <c r="A70" s="2">
        <v>70</v>
      </c>
      <c r="B70" s="2" t="s">
        <v>9</v>
      </c>
      <c r="C70" s="2" t="s">
        <v>6</v>
      </c>
      <c r="D70" s="2" t="s">
        <v>7</v>
      </c>
      <c r="E70" s="2">
        <v>2</v>
      </c>
    </row>
    <row r="71" spans="1:5" ht="15.75" customHeight="1" x14ac:dyDescent="0.15">
      <c r="A71" s="2">
        <v>71</v>
      </c>
      <c r="B71" s="2" t="s">
        <v>9</v>
      </c>
      <c r="C71" s="2" t="s">
        <v>6</v>
      </c>
      <c r="D71" s="2" t="s">
        <v>10</v>
      </c>
      <c r="E71" s="2">
        <v>5</v>
      </c>
    </row>
    <row r="72" spans="1:5" ht="15.75" customHeight="1" x14ac:dyDescent="0.15">
      <c r="A72" s="2">
        <v>72</v>
      </c>
      <c r="B72" s="2" t="s">
        <v>5</v>
      </c>
      <c r="C72" s="2" t="s">
        <v>6</v>
      </c>
      <c r="D72" s="2" t="s">
        <v>10</v>
      </c>
      <c r="E72" s="2">
        <v>4</v>
      </c>
    </row>
    <row r="73" spans="1:5" ht="15.75" customHeight="1" x14ac:dyDescent="0.15">
      <c r="A73" s="2">
        <v>73</v>
      </c>
      <c r="B73" s="2" t="s">
        <v>9</v>
      </c>
      <c r="C73" s="2" t="s">
        <v>6</v>
      </c>
      <c r="D73" s="2" t="s">
        <v>7</v>
      </c>
      <c r="E73" s="2">
        <v>1</v>
      </c>
    </row>
    <row r="74" spans="1:5" ht="15.75" customHeight="1" x14ac:dyDescent="0.15">
      <c r="A74" s="2">
        <v>74</v>
      </c>
      <c r="B74" s="2" t="s">
        <v>9</v>
      </c>
      <c r="C74" s="2" t="s">
        <v>6</v>
      </c>
      <c r="D74" s="2" t="s">
        <v>13</v>
      </c>
      <c r="E74" s="2">
        <v>6</v>
      </c>
    </row>
    <row r="75" spans="1:5" ht="15.75" customHeight="1" x14ac:dyDescent="0.15">
      <c r="A75" s="2">
        <v>75</v>
      </c>
      <c r="B75" s="2" t="s">
        <v>9</v>
      </c>
      <c r="C75" s="2" t="s">
        <v>6</v>
      </c>
      <c r="D75" s="2" t="s">
        <v>13</v>
      </c>
      <c r="E75" s="2">
        <v>5</v>
      </c>
    </row>
    <row r="76" spans="1:5" ht="15.75" customHeight="1" x14ac:dyDescent="0.15">
      <c r="A76" s="2">
        <v>76</v>
      </c>
      <c r="B76" s="2" t="s">
        <v>9</v>
      </c>
      <c r="C76" s="2" t="s">
        <v>6</v>
      </c>
      <c r="D76" s="2" t="s">
        <v>7</v>
      </c>
      <c r="E76" s="2">
        <v>2</v>
      </c>
    </row>
    <row r="77" spans="1:5" ht="15.75" customHeight="1" x14ac:dyDescent="0.15">
      <c r="A77" s="2">
        <v>77</v>
      </c>
      <c r="B77" s="2" t="s">
        <v>9</v>
      </c>
      <c r="C77" s="2" t="s">
        <v>6</v>
      </c>
      <c r="D77" s="2" t="s">
        <v>10</v>
      </c>
      <c r="E77" s="2">
        <v>3</v>
      </c>
    </row>
    <row r="78" spans="1:5" ht="15.75" customHeight="1" x14ac:dyDescent="0.15">
      <c r="A78" s="2">
        <v>78</v>
      </c>
      <c r="B78" s="2" t="s">
        <v>9</v>
      </c>
      <c r="C78" s="2" t="s">
        <v>6</v>
      </c>
      <c r="D78" s="2" t="s">
        <v>10</v>
      </c>
      <c r="E78" s="2">
        <v>3</v>
      </c>
    </row>
    <row r="79" spans="1:5" ht="15.75" customHeight="1" x14ac:dyDescent="0.15">
      <c r="A79" s="2">
        <v>79</v>
      </c>
      <c r="B79" s="2" t="s">
        <v>9</v>
      </c>
      <c r="C79" s="2" t="s">
        <v>11</v>
      </c>
      <c r="D79" s="2" t="s">
        <v>13</v>
      </c>
      <c r="E79" s="2">
        <v>5</v>
      </c>
    </row>
    <row r="80" spans="1:5" ht="15.75" customHeight="1" x14ac:dyDescent="0.15">
      <c r="A80" s="2">
        <v>80</v>
      </c>
      <c r="B80" s="2" t="s">
        <v>9</v>
      </c>
      <c r="C80" s="2" t="s">
        <v>6</v>
      </c>
      <c r="D80" s="2" t="s">
        <v>10</v>
      </c>
      <c r="E80" s="2">
        <v>3</v>
      </c>
    </row>
    <row r="81" spans="1:5" ht="15.75" customHeight="1" x14ac:dyDescent="0.15">
      <c r="A81" s="2">
        <v>81</v>
      </c>
      <c r="B81" s="2" t="s">
        <v>9</v>
      </c>
      <c r="C81" s="2" t="s">
        <v>6</v>
      </c>
      <c r="D81" s="2" t="s">
        <v>10</v>
      </c>
      <c r="E81" s="2">
        <v>3</v>
      </c>
    </row>
    <row r="82" spans="1:5" ht="15.75" customHeight="1" x14ac:dyDescent="0.15">
      <c r="A82" s="2">
        <v>82</v>
      </c>
      <c r="B82" s="2" t="s">
        <v>9</v>
      </c>
      <c r="C82" s="2" t="s">
        <v>6</v>
      </c>
      <c r="D82" s="2" t="s">
        <v>13</v>
      </c>
      <c r="E82" s="2">
        <v>6</v>
      </c>
    </row>
    <row r="83" spans="1:5" ht="15.75" customHeight="1" x14ac:dyDescent="0.15">
      <c r="A83" s="2">
        <v>83</v>
      </c>
      <c r="B83" s="2" t="s">
        <v>9</v>
      </c>
      <c r="C83" s="2" t="s">
        <v>6</v>
      </c>
      <c r="D83" s="2" t="s">
        <v>7</v>
      </c>
      <c r="E83" s="2">
        <v>2</v>
      </c>
    </row>
    <row r="84" spans="1:5" ht="15.75" customHeight="1" x14ac:dyDescent="0.15">
      <c r="A84" s="2">
        <v>84</v>
      </c>
      <c r="B84" s="2" t="s">
        <v>5</v>
      </c>
      <c r="C84" s="2" t="s">
        <v>6</v>
      </c>
      <c r="D84" s="2" t="s">
        <v>10</v>
      </c>
      <c r="E84" s="2">
        <v>3</v>
      </c>
    </row>
    <row r="85" spans="1:5" ht="15.75" customHeight="1" x14ac:dyDescent="0.15">
      <c r="A85" s="2">
        <v>85</v>
      </c>
      <c r="B85" s="2" t="s">
        <v>5</v>
      </c>
      <c r="C85" s="2" t="s">
        <v>6</v>
      </c>
      <c r="D85" s="2" t="s">
        <v>13</v>
      </c>
      <c r="E85" s="2">
        <v>6</v>
      </c>
    </row>
    <row r="86" spans="1:5" ht="15.75" customHeight="1" x14ac:dyDescent="0.15">
      <c r="A86" s="2">
        <v>86</v>
      </c>
      <c r="B86" s="2" t="s">
        <v>5</v>
      </c>
      <c r="C86" s="2" t="s">
        <v>11</v>
      </c>
      <c r="D86" s="2" t="s">
        <v>12</v>
      </c>
      <c r="E86" s="2">
        <v>4</v>
      </c>
    </row>
    <row r="87" spans="1:5" ht="15.75" customHeight="1" x14ac:dyDescent="0.15">
      <c r="A87" s="2">
        <v>87</v>
      </c>
      <c r="B87" s="2" t="s">
        <v>5</v>
      </c>
      <c r="C87" s="2" t="s">
        <v>11</v>
      </c>
      <c r="D87" s="2" t="s">
        <v>7</v>
      </c>
      <c r="E87" s="2">
        <v>3</v>
      </c>
    </row>
    <row r="88" spans="1:5" ht="15.75" customHeight="1" x14ac:dyDescent="0.15">
      <c r="A88" s="2">
        <v>88</v>
      </c>
      <c r="B88" s="2" t="s">
        <v>9</v>
      </c>
      <c r="C88" s="2" t="s">
        <v>6</v>
      </c>
      <c r="D88" s="2" t="s">
        <v>10</v>
      </c>
      <c r="E88" s="2">
        <v>3</v>
      </c>
    </row>
    <row r="89" spans="1:5" ht="15.75" customHeight="1" x14ac:dyDescent="0.15">
      <c r="A89" s="2">
        <v>89</v>
      </c>
      <c r="B89" s="2" t="s">
        <v>5</v>
      </c>
      <c r="C89" s="2" t="s">
        <v>6</v>
      </c>
      <c r="D89" s="2" t="s">
        <v>13</v>
      </c>
      <c r="E89" s="2">
        <v>6</v>
      </c>
    </row>
    <row r="90" spans="1:5" ht="15.75" customHeight="1" x14ac:dyDescent="0.15">
      <c r="A90" s="2">
        <v>90</v>
      </c>
      <c r="B90" s="2" t="s">
        <v>9</v>
      </c>
      <c r="C90" s="2" t="s">
        <v>6</v>
      </c>
      <c r="D90" s="2" t="s">
        <v>10</v>
      </c>
      <c r="E90" s="2">
        <v>3</v>
      </c>
    </row>
    <row r="91" spans="1:5" ht="15.75" customHeight="1" x14ac:dyDescent="0.15">
      <c r="A91" s="2">
        <v>91</v>
      </c>
      <c r="B91" s="2" t="s">
        <v>5</v>
      </c>
      <c r="C91" s="2" t="s">
        <v>6</v>
      </c>
      <c r="D91" s="2" t="s">
        <v>13</v>
      </c>
      <c r="E91" s="2">
        <v>6</v>
      </c>
    </row>
    <row r="92" spans="1:5" ht="15.75" customHeight="1" x14ac:dyDescent="0.15">
      <c r="A92" s="2">
        <v>92</v>
      </c>
      <c r="B92" s="2" t="s">
        <v>9</v>
      </c>
      <c r="C92" s="2" t="s">
        <v>11</v>
      </c>
      <c r="D92" s="2" t="s">
        <v>12</v>
      </c>
      <c r="E92" s="2">
        <v>3</v>
      </c>
    </row>
    <row r="93" spans="1:5" ht="15.75" customHeight="1" x14ac:dyDescent="0.15">
      <c r="A93" s="2">
        <v>93</v>
      </c>
      <c r="B93" s="2" t="s">
        <v>9</v>
      </c>
      <c r="C93" s="2" t="s">
        <v>6</v>
      </c>
      <c r="D93" s="2" t="s">
        <v>7</v>
      </c>
      <c r="E93" s="2">
        <v>2</v>
      </c>
    </row>
    <row r="94" spans="1:5" ht="15.75" customHeight="1" x14ac:dyDescent="0.15">
      <c r="A94" s="2">
        <v>94</v>
      </c>
      <c r="B94" s="2" t="s">
        <v>9</v>
      </c>
      <c r="C94" s="2" t="s">
        <v>11</v>
      </c>
      <c r="D94" s="2" t="s">
        <v>12</v>
      </c>
      <c r="E94" s="2">
        <v>3</v>
      </c>
    </row>
    <row r="95" spans="1:5" ht="15.75" customHeight="1" x14ac:dyDescent="0.15">
      <c r="A95" s="2">
        <v>95</v>
      </c>
      <c r="B95" s="2" t="s">
        <v>5</v>
      </c>
      <c r="C95" s="2" t="s">
        <v>11</v>
      </c>
      <c r="D95" s="2" t="s">
        <v>12</v>
      </c>
      <c r="E95" s="2">
        <v>3</v>
      </c>
    </row>
    <row r="96" spans="1:5" ht="15.75" customHeight="1" x14ac:dyDescent="0.15">
      <c r="A96" s="2">
        <v>96</v>
      </c>
      <c r="B96" s="2" t="s">
        <v>5</v>
      </c>
      <c r="C96" s="2" t="s">
        <v>11</v>
      </c>
      <c r="D96" s="2" t="s">
        <v>7</v>
      </c>
      <c r="E96" s="2">
        <v>3</v>
      </c>
    </row>
    <row r="97" spans="1:5" ht="15.75" customHeight="1" x14ac:dyDescent="0.15">
      <c r="A97" s="2">
        <v>97</v>
      </c>
      <c r="B97" s="2" t="s">
        <v>5</v>
      </c>
      <c r="C97" s="2" t="s">
        <v>6</v>
      </c>
      <c r="D97" s="2" t="s">
        <v>13</v>
      </c>
      <c r="E97" s="2">
        <v>6</v>
      </c>
    </row>
    <row r="98" spans="1:5" ht="15.75" customHeight="1" x14ac:dyDescent="0.15">
      <c r="A98" s="2">
        <v>98</v>
      </c>
      <c r="B98" s="2" t="s">
        <v>9</v>
      </c>
      <c r="C98" s="2" t="s">
        <v>6</v>
      </c>
      <c r="D98" s="2" t="s">
        <v>7</v>
      </c>
      <c r="E98" s="2">
        <v>2</v>
      </c>
    </row>
    <row r="99" spans="1:5" ht="15.75" customHeight="1" x14ac:dyDescent="0.15">
      <c r="A99" s="2">
        <v>100</v>
      </c>
      <c r="B99" s="2" t="s">
        <v>9</v>
      </c>
      <c r="C99" s="2" t="s">
        <v>6</v>
      </c>
      <c r="D99" s="2" t="s">
        <v>13</v>
      </c>
      <c r="E99" s="2">
        <v>5</v>
      </c>
    </row>
    <row r="100" spans="1:5" ht="15.75" customHeight="1" x14ac:dyDescent="0.15">
      <c r="A100" s="2">
        <v>101</v>
      </c>
      <c r="B100" s="2" t="s">
        <v>9</v>
      </c>
      <c r="C100" s="2" t="s">
        <v>11</v>
      </c>
      <c r="D100" s="2" t="s">
        <v>12</v>
      </c>
      <c r="E100" s="2">
        <v>3</v>
      </c>
    </row>
    <row r="101" spans="1:5" ht="15.75" customHeight="1" x14ac:dyDescent="0.15">
      <c r="A101" s="2">
        <v>102</v>
      </c>
      <c r="B101" s="2" t="s">
        <v>9</v>
      </c>
      <c r="C101" s="2" t="s">
        <v>6</v>
      </c>
      <c r="D101" s="2" t="s">
        <v>7</v>
      </c>
      <c r="E101" s="2">
        <v>2</v>
      </c>
    </row>
    <row r="102" spans="1:5" ht="15.75" customHeight="1" x14ac:dyDescent="0.15">
      <c r="A102" s="2">
        <v>103</v>
      </c>
      <c r="B102" s="2" t="s">
        <v>5</v>
      </c>
      <c r="C102" s="2" t="s">
        <v>11</v>
      </c>
      <c r="D102" s="2" t="s">
        <v>13</v>
      </c>
      <c r="E102" s="2">
        <v>6</v>
      </c>
    </row>
    <row r="103" spans="1:5" ht="15.75" customHeight="1" x14ac:dyDescent="0.15">
      <c r="A103" s="2">
        <v>104</v>
      </c>
      <c r="B103" s="2" t="s">
        <v>5</v>
      </c>
      <c r="C103" s="2" t="s">
        <v>6</v>
      </c>
      <c r="D103" s="2" t="s">
        <v>7</v>
      </c>
      <c r="E103" s="2">
        <v>2</v>
      </c>
    </row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5"/>
  <sheetViews>
    <sheetView workbookViewId="0"/>
  </sheetViews>
  <sheetFormatPr baseColWidth="10" defaultColWidth="14.5" defaultRowHeight="15" customHeight="1" x14ac:dyDescent="0.15"/>
  <cols>
    <col min="1" max="1" width="35.5" customWidth="1"/>
    <col min="2" max="2" width="15.83203125" customWidth="1"/>
    <col min="3" max="3" width="16.5" customWidth="1"/>
    <col min="4" max="4" width="14.5" customWidth="1"/>
    <col min="5" max="5" width="20" customWidth="1"/>
    <col min="6" max="6" width="15.83203125" customWidth="1"/>
    <col min="7" max="7" width="16.5" customWidth="1"/>
  </cols>
  <sheetData>
    <row r="1" spans="1:10" ht="15.7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15">
      <c r="A2" s="4" t="s">
        <v>15</v>
      </c>
      <c r="B2" s="3"/>
      <c r="C2" s="5">
        <f>COUNT('Form Responses 1'!A:A)</f>
        <v>102</v>
      </c>
      <c r="D2" s="3"/>
      <c r="E2" s="3"/>
      <c r="F2" s="3"/>
      <c r="G2" s="3"/>
      <c r="H2" s="3"/>
      <c r="I2" s="3"/>
      <c r="J2" s="3"/>
    </row>
    <row r="3" spans="1:10" ht="15.75" customHeight="1" x14ac:dyDescent="0.15">
      <c r="A3" s="6"/>
      <c r="B3" s="6"/>
      <c r="C3" s="6"/>
      <c r="D3" s="3"/>
      <c r="E3" s="3"/>
      <c r="F3" s="3"/>
      <c r="G3" s="3"/>
      <c r="H3" s="3"/>
      <c r="I3" s="3"/>
      <c r="J3" s="3"/>
    </row>
    <row r="4" spans="1:10" ht="15.75" customHeight="1" x14ac:dyDescent="0.15">
      <c r="A4" s="7" t="s">
        <v>16</v>
      </c>
      <c r="B4" s="6"/>
      <c r="C4" s="6"/>
      <c r="D4" s="3"/>
      <c r="E4" s="3"/>
      <c r="F4" s="3"/>
      <c r="G4" s="3"/>
      <c r="H4" s="3"/>
      <c r="I4" s="3"/>
      <c r="J4" s="3"/>
    </row>
    <row r="5" spans="1:10" ht="15.75" customHeight="1" x14ac:dyDescent="0.15">
      <c r="A5" s="3" t="s">
        <v>17</v>
      </c>
      <c r="B5" s="5" t="e">
        <f>MEDIAN('Form Responses 1'!#REF!)</f>
        <v>#REF!</v>
      </c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15">
      <c r="A6" s="3" t="s">
        <v>18</v>
      </c>
      <c r="B6" s="8" t="e">
        <f>AVERAGE('Form Responses 1'!#REF!)</f>
        <v>#REF!</v>
      </c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15">
      <c r="A7" s="7"/>
      <c r="B7" s="9"/>
      <c r="C7" s="6"/>
      <c r="D7" s="3"/>
      <c r="E7" s="3"/>
      <c r="F7" s="3"/>
      <c r="G7" s="3"/>
      <c r="H7" s="3"/>
      <c r="I7" s="3"/>
      <c r="J7" s="3"/>
    </row>
    <row r="8" spans="1:10" ht="15.75" customHeight="1" x14ac:dyDescent="0.15">
      <c r="A8" s="7" t="s">
        <v>19</v>
      </c>
      <c r="B8" s="10" t="s">
        <v>20</v>
      </c>
      <c r="C8" s="7" t="s">
        <v>21</v>
      </c>
      <c r="D8" s="3"/>
      <c r="E8" s="3"/>
      <c r="F8" s="3"/>
      <c r="G8" s="3"/>
      <c r="H8" s="3"/>
      <c r="I8" s="3"/>
      <c r="J8" s="3"/>
    </row>
    <row r="9" spans="1:10" ht="15.75" customHeight="1" x14ac:dyDescent="0.15">
      <c r="A9" s="3" t="s">
        <v>5</v>
      </c>
      <c r="B9" s="5">
        <f>COUNTIF('Form Responses 1'!B:B,"Male")</f>
        <v>35</v>
      </c>
      <c r="C9" s="11">
        <f>B9/C2</f>
        <v>0.34313725490196079</v>
      </c>
      <c r="D9" s="3"/>
      <c r="E9" s="3"/>
      <c r="F9" s="3"/>
      <c r="G9" s="3"/>
      <c r="H9" s="3"/>
      <c r="I9" s="3"/>
      <c r="J9" s="3"/>
    </row>
    <row r="10" spans="1:10" ht="15.75" customHeight="1" x14ac:dyDescent="0.15">
      <c r="A10" s="3" t="s">
        <v>9</v>
      </c>
      <c r="B10" s="5">
        <f>COUNTIF('Form Responses 1'!B:B,"Female")</f>
        <v>67</v>
      </c>
      <c r="C10" s="11">
        <f>B10/C2</f>
        <v>0.65686274509803921</v>
      </c>
      <c r="D10" s="3"/>
      <c r="E10" s="3"/>
      <c r="F10" s="3"/>
      <c r="G10" s="3"/>
      <c r="H10" s="3"/>
      <c r="I10" s="3"/>
      <c r="J10" s="3"/>
    </row>
    <row r="11" spans="1:10" ht="15.75" customHeight="1" x14ac:dyDescent="0.15">
      <c r="A11" s="6"/>
      <c r="B11" s="9"/>
      <c r="C11" s="6"/>
      <c r="D11" s="3"/>
      <c r="E11" s="3"/>
      <c r="F11" s="3"/>
      <c r="G11" s="3"/>
      <c r="H11" s="3"/>
      <c r="I11" s="3"/>
      <c r="J11" s="3"/>
    </row>
    <row r="12" spans="1:10" ht="15.75" customHeight="1" x14ac:dyDescent="0.15">
      <c r="A12" s="7" t="s">
        <v>3</v>
      </c>
      <c r="B12" s="10" t="s">
        <v>20</v>
      </c>
      <c r="C12" s="7" t="s">
        <v>21</v>
      </c>
      <c r="D12" s="3"/>
      <c r="E12" s="3"/>
      <c r="F12" s="3"/>
      <c r="G12" s="3"/>
      <c r="H12" s="3"/>
      <c r="I12" s="3"/>
      <c r="J12" s="3"/>
    </row>
    <row r="13" spans="1:10" ht="15.75" customHeight="1" x14ac:dyDescent="0.15">
      <c r="A13" s="3" t="s">
        <v>22</v>
      </c>
      <c r="B13" s="5">
        <f>COUNTIF('Form Responses 1'!D:D,"White") + COUNTIF('Form Responses 1'!D:D,"White (Europe, Middle East, North Africa)")</f>
        <v>35</v>
      </c>
      <c r="C13" s="12">
        <f>B13/C2</f>
        <v>0.34313725490196079</v>
      </c>
      <c r="D13" s="3"/>
      <c r="E13" s="3"/>
      <c r="F13" s="3"/>
      <c r="G13" s="3"/>
      <c r="H13" s="3"/>
      <c r="I13" s="3"/>
      <c r="J13" s="3"/>
    </row>
    <row r="14" spans="1:10" ht="15.75" customHeight="1" x14ac:dyDescent="0.15">
      <c r="A14" s="3" t="s">
        <v>23</v>
      </c>
      <c r="B14" s="5">
        <f>COUNTIF('Form Responses 1'!D:D,"Asian") + COUNTIF('Form Responses 1'!D:D,"Asian (Far East, Southeast Asia, or the Indian subcontinent)")</f>
        <v>36</v>
      </c>
      <c r="C14" s="12">
        <f>B14/C2</f>
        <v>0.35294117647058826</v>
      </c>
      <c r="D14" s="3"/>
      <c r="E14" s="3"/>
      <c r="F14" s="3"/>
      <c r="G14" s="3"/>
      <c r="H14" s="3"/>
      <c r="I14" s="3"/>
      <c r="J14" s="3"/>
    </row>
    <row r="15" spans="1:10" ht="15.75" customHeight="1" x14ac:dyDescent="0.15">
      <c r="A15" s="3" t="s">
        <v>24</v>
      </c>
      <c r="B15" s="5">
        <f>COUNTIF('Form Responses 1'!D:D,"Native Hawaiian or other Pacific Islander")</f>
        <v>0</v>
      </c>
      <c r="C15" s="12">
        <f>B15/C2</f>
        <v>0</v>
      </c>
      <c r="D15" s="3"/>
      <c r="E15" s="3"/>
      <c r="F15" s="3"/>
      <c r="G15" s="3"/>
      <c r="H15" s="3"/>
      <c r="I15" s="3"/>
      <c r="J15" s="3"/>
    </row>
    <row r="16" spans="1:10" ht="15.75" customHeight="1" x14ac:dyDescent="0.15">
      <c r="A16" s="3" t="s">
        <v>25</v>
      </c>
      <c r="B16" s="5">
        <f>COUNTIF('Form Responses 1'!D:D,"Black or African American") + COUNTIF('Form Responses 1'!D:D,"Black, African or African American")</f>
        <v>19</v>
      </c>
      <c r="C16" s="12">
        <f>B16/C2</f>
        <v>0.18627450980392157</v>
      </c>
      <c r="D16" s="3"/>
      <c r="E16" s="3"/>
      <c r="F16" s="3"/>
      <c r="G16" s="3"/>
      <c r="H16" s="3"/>
      <c r="I16" s="3"/>
      <c r="J16" s="3"/>
    </row>
    <row r="17" spans="1:10" ht="15.75" customHeight="1" x14ac:dyDescent="0.15">
      <c r="A17" s="3" t="s">
        <v>26</v>
      </c>
      <c r="B17" s="5">
        <f>COUNTIF('Form Responses 1'!D:D,"American Indian or Alaska Native") +COUNTIF('Form Responses 1'!D:D,"American Indian or Alaska Native (Hawaii, Guam, Samoa, or other Pacific Islands)")</f>
        <v>2</v>
      </c>
      <c r="C17" s="12">
        <f>B17/C2</f>
        <v>1.9607843137254902E-2</v>
      </c>
      <c r="D17" s="3"/>
      <c r="E17" s="3"/>
      <c r="F17" s="3"/>
      <c r="G17" s="3"/>
      <c r="H17" s="3"/>
      <c r="I17" s="3"/>
      <c r="J17" s="3"/>
    </row>
    <row r="18" spans="1:10" ht="15.75" customHeight="1" x14ac:dyDescent="0.15">
      <c r="A18" s="3" t="s">
        <v>27</v>
      </c>
      <c r="B18" s="5">
        <f>COUNTIF('Form Responses 1'!D:D,"Unknown") + COUNTIF('Form Responses 1'!D:D,"Unknown or decline to specify")</f>
        <v>10</v>
      </c>
      <c r="C18" s="12">
        <f>B18/C2</f>
        <v>9.8039215686274508E-2</v>
      </c>
      <c r="D18" s="3"/>
      <c r="E18" s="13">
        <f t="shared" ref="E18:F18" si="0">SUM(B13:B18)</f>
        <v>102</v>
      </c>
      <c r="F18" s="12">
        <f t="shared" si="0"/>
        <v>1</v>
      </c>
      <c r="G18" s="3"/>
      <c r="H18" s="3"/>
      <c r="I18" s="3"/>
      <c r="J18" s="3"/>
    </row>
    <row r="19" spans="1:10" ht="15.75" customHeight="1" x14ac:dyDescent="0.15">
      <c r="A19" s="6"/>
      <c r="B19" s="9"/>
      <c r="C19" s="6"/>
      <c r="D19" s="3"/>
      <c r="E19" s="3"/>
      <c r="F19" s="3"/>
      <c r="G19" s="3"/>
      <c r="H19" s="3"/>
      <c r="I19" s="3"/>
      <c r="J19" s="3"/>
    </row>
    <row r="20" spans="1:10" ht="15.75" customHeight="1" x14ac:dyDescent="0.15">
      <c r="A20" s="7" t="s">
        <v>2</v>
      </c>
      <c r="B20" s="10" t="s">
        <v>20</v>
      </c>
      <c r="C20" s="7" t="s">
        <v>21</v>
      </c>
      <c r="D20" s="3"/>
      <c r="E20" s="3"/>
      <c r="F20" s="3"/>
      <c r="G20" s="3"/>
      <c r="H20" s="3"/>
      <c r="I20" s="3"/>
      <c r="J20" s="3"/>
    </row>
    <row r="21" spans="1:10" ht="15.75" customHeight="1" x14ac:dyDescent="0.15">
      <c r="A21" s="3" t="s">
        <v>28</v>
      </c>
      <c r="B21" s="5">
        <f>COUNTIF('Form Responses 1'!C:C,"Hispanic/Latino") + COUNTIF('Form Responses 1'!C:C,"Hispanic/Latino (A person of Cuban, Mexican, Puerto Rican, South or Central American, or other Spanish culture or origin, regardless of race.)")</f>
        <v>19</v>
      </c>
      <c r="C21" s="12">
        <f>B21/C2</f>
        <v>0.18627450980392157</v>
      </c>
      <c r="D21" s="3"/>
      <c r="E21" s="3"/>
      <c r="F21" s="3"/>
      <c r="G21" s="3"/>
      <c r="H21" s="3"/>
      <c r="I21" s="3"/>
      <c r="J21" s="3"/>
    </row>
    <row r="22" spans="1:10" ht="15.75" customHeight="1" x14ac:dyDescent="0.15">
      <c r="A22" s="3" t="s">
        <v>29</v>
      </c>
      <c r="B22" s="5">
        <f>COUNTIF('Form Responses 1'!C:C,"non-Hispanic/Latino")</f>
        <v>82</v>
      </c>
      <c r="C22" s="12">
        <f>B22/C2</f>
        <v>0.80392156862745101</v>
      </c>
      <c r="D22" s="3"/>
      <c r="E22" s="13">
        <f t="shared" ref="E22:F22" si="1">SUM(B21:B22)</f>
        <v>101</v>
      </c>
      <c r="F22" s="12">
        <f t="shared" si="1"/>
        <v>0.99019607843137258</v>
      </c>
      <c r="G22" s="3"/>
      <c r="H22" s="3"/>
      <c r="I22" s="3"/>
      <c r="J22" s="3"/>
    </row>
    <row r="23" spans="1:10" ht="15.75" customHeight="1" x14ac:dyDescent="0.15">
      <c r="A23" s="6"/>
      <c r="B23" s="9"/>
      <c r="C23" s="6"/>
      <c r="D23" s="3"/>
      <c r="E23" s="6"/>
      <c r="F23" s="6"/>
      <c r="G23" s="6"/>
      <c r="H23" s="3"/>
      <c r="I23" s="3"/>
      <c r="J23" s="3"/>
    </row>
    <row r="24" spans="1:10" ht="15.75" customHeight="1" x14ac:dyDescent="0.15">
      <c r="A24" s="7" t="s">
        <v>30</v>
      </c>
      <c r="B24" s="10" t="s">
        <v>20</v>
      </c>
      <c r="C24" s="7" t="s">
        <v>21</v>
      </c>
      <c r="D24" s="6"/>
      <c r="E24" s="7" t="s">
        <v>4</v>
      </c>
      <c r="F24" s="10" t="s">
        <v>20</v>
      </c>
      <c r="G24" s="7" t="s">
        <v>21</v>
      </c>
      <c r="H24" s="3"/>
      <c r="I24" s="3"/>
      <c r="J24" s="3"/>
    </row>
    <row r="25" spans="1:10" ht="15.75" customHeight="1" x14ac:dyDescent="0.15">
      <c r="A25" s="3" t="s">
        <v>31</v>
      </c>
      <c r="B25" s="5">
        <f>COUNTIF('Form Responses 1'!E:E,"1") + COUNTIF('Form Responses 1'!E:E,"2")</f>
        <v>28</v>
      </c>
      <c r="C25" s="12">
        <f>B25/C2</f>
        <v>0.27450980392156865</v>
      </c>
      <c r="D25" s="3"/>
      <c r="E25" s="3" t="s">
        <v>32</v>
      </c>
      <c r="F25" s="5">
        <f>COUNTIF('Form Responses 1'!E:E,"1")</f>
        <v>7</v>
      </c>
      <c r="G25" s="12">
        <f>F25/C2</f>
        <v>6.8627450980392163E-2</v>
      </c>
      <c r="H25" s="3"/>
      <c r="I25" s="3"/>
      <c r="J25" s="3"/>
    </row>
    <row r="26" spans="1:10" ht="15.75" customHeight="1" x14ac:dyDescent="0.15">
      <c r="A26" s="3" t="s">
        <v>33</v>
      </c>
      <c r="B26" s="5">
        <f>COUNTIF('Form Responses 1'!E:E,"3") + COUNTIF('Form Responses 1'!E:E,"4")</f>
        <v>51</v>
      </c>
      <c r="C26" s="12">
        <f>B26/C2</f>
        <v>0.5</v>
      </c>
      <c r="D26" s="3"/>
      <c r="E26" s="3" t="s">
        <v>34</v>
      </c>
      <c r="F26" s="5">
        <f>COUNTIF('Form Responses 1'!E:E,"2")</f>
        <v>21</v>
      </c>
      <c r="G26" s="12">
        <f>F26/C2</f>
        <v>0.20588235294117646</v>
      </c>
      <c r="H26" s="3"/>
      <c r="I26" s="3"/>
      <c r="J26" s="3"/>
    </row>
    <row r="27" spans="1:10" ht="15.75" customHeight="1" x14ac:dyDescent="0.15">
      <c r="A27" s="3" t="s">
        <v>35</v>
      </c>
      <c r="B27" s="5">
        <f>COUNTIF('Form Responses 1'!E:E,"5") + COUNTIF('Form Responses 1'!E:E,"6")</f>
        <v>23</v>
      </c>
      <c r="C27" s="12">
        <f>B27/C2</f>
        <v>0.22549019607843138</v>
      </c>
      <c r="D27" s="3"/>
      <c r="E27" s="3" t="s">
        <v>36</v>
      </c>
      <c r="F27" s="5">
        <f>COUNTIF('Form Responses 1'!E:E,"3")</f>
        <v>41</v>
      </c>
      <c r="G27" s="12">
        <f>F27/C2</f>
        <v>0.40196078431372551</v>
      </c>
      <c r="H27" s="3"/>
      <c r="I27" s="3"/>
      <c r="J27" s="3"/>
    </row>
    <row r="28" spans="1:10" ht="15.75" customHeight="1" x14ac:dyDescent="0.15">
      <c r="A28" s="3"/>
      <c r="B28" s="5"/>
      <c r="C28" s="12"/>
      <c r="D28" s="3"/>
      <c r="E28" s="3" t="s">
        <v>37</v>
      </c>
      <c r="F28" s="5">
        <f>COUNTIF('Form Responses 1'!E:E,"4")</f>
        <v>10</v>
      </c>
      <c r="G28" s="12">
        <f>F28/C2</f>
        <v>9.8039215686274508E-2</v>
      </c>
      <c r="H28" s="3"/>
      <c r="I28" s="3"/>
      <c r="J28" s="3"/>
    </row>
    <row r="29" spans="1:10" ht="15.75" customHeight="1" x14ac:dyDescent="0.15">
      <c r="A29" s="3"/>
      <c r="B29" s="5"/>
      <c r="C29" s="12"/>
      <c r="D29" s="3"/>
      <c r="E29" s="3" t="s">
        <v>38</v>
      </c>
      <c r="F29" s="5">
        <f>COUNTIF('Form Responses 1'!E:E,"5")</f>
        <v>12</v>
      </c>
      <c r="G29" s="12">
        <f>F29/C2</f>
        <v>0.11764705882352941</v>
      </c>
      <c r="H29" s="3"/>
      <c r="I29" s="3"/>
      <c r="J29" s="3"/>
    </row>
    <row r="30" spans="1:10" ht="15.75" customHeight="1" x14ac:dyDescent="0.15">
      <c r="A30" s="3"/>
      <c r="B30" s="5"/>
      <c r="C30" s="12"/>
      <c r="D30" s="3"/>
      <c r="E30" s="3" t="s">
        <v>39</v>
      </c>
      <c r="F30" s="5">
        <f>COUNTIF('Form Responses 1'!E:E,"6")</f>
        <v>11</v>
      </c>
      <c r="G30" s="12">
        <f>F30/C2</f>
        <v>0.10784313725490197</v>
      </c>
      <c r="H30" s="3"/>
      <c r="I30" s="13">
        <f t="shared" ref="I30:J30" si="2">SUM(F25:F30)</f>
        <v>102</v>
      </c>
      <c r="J30" s="12">
        <f t="shared" si="2"/>
        <v>1</v>
      </c>
    </row>
    <row r="31" spans="1:10" ht="15.75" customHeight="1" x14ac:dyDescent="0.15">
      <c r="A31" s="14" t="s">
        <v>40</v>
      </c>
      <c r="B31" s="6"/>
      <c r="C31" s="6"/>
      <c r="D31" s="3"/>
      <c r="E31" s="3"/>
      <c r="F31" s="5"/>
      <c r="G31" s="12"/>
      <c r="H31" s="3"/>
      <c r="I31" s="13"/>
      <c r="J31" s="12"/>
    </row>
    <row r="32" spans="1:10" ht="15.75" customHeight="1" x14ac:dyDescent="0.15">
      <c r="A32" s="15" t="s">
        <v>41</v>
      </c>
      <c r="B32" s="5" t="e">
        <f>MEDIAN('Form Responses 1'!#REF!)</f>
        <v>#REF!</v>
      </c>
      <c r="C32" s="3"/>
      <c r="D32" s="3"/>
      <c r="E32" s="3"/>
      <c r="F32" s="5"/>
      <c r="G32" s="12"/>
      <c r="H32" s="3"/>
      <c r="I32" s="13"/>
      <c r="J32" s="12"/>
    </row>
    <row r="33" spans="1:15" ht="15.75" customHeight="1" x14ac:dyDescent="0.15">
      <c r="A33" s="15" t="s">
        <v>42</v>
      </c>
      <c r="B33" s="8" t="e">
        <f>AVERAGE('Form Responses 1'!#REF!)</f>
        <v>#REF!</v>
      </c>
      <c r="C33" s="3"/>
      <c r="D33" s="3"/>
      <c r="E33" s="3"/>
      <c r="F33" s="5"/>
      <c r="G33" s="12"/>
      <c r="H33" s="3"/>
      <c r="I33" s="13"/>
      <c r="J33" s="12"/>
    </row>
    <row r="34" spans="1:15" ht="15.75" customHeight="1" x14ac:dyDescent="0.15">
      <c r="A34" s="14" t="s">
        <v>43</v>
      </c>
      <c r="B34" s="6"/>
      <c r="C34" s="6"/>
    </row>
    <row r="35" spans="1:15" ht="15.75" customHeight="1" x14ac:dyDescent="0.15">
      <c r="A35" s="15" t="s">
        <v>44</v>
      </c>
      <c r="B35" s="5" t="e">
        <f>MEDIAN('Form Responses 1'!#REF!)</f>
        <v>#REF!</v>
      </c>
      <c r="C35" s="3"/>
    </row>
    <row r="36" spans="1:15" ht="15.75" customHeight="1" x14ac:dyDescent="0.15">
      <c r="A36" s="15" t="s">
        <v>45</v>
      </c>
      <c r="B36" s="8" t="e">
        <f>AVERAGE('Form Responses 1'!#REF!)</f>
        <v>#REF!</v>
      </c>
      <c r="C36" s="3"/>
    </row>
    <row r="37" spans="1:15" ht="15.75" customHeight="1" x14ac:dyDescent="0.15">
      <c r="A37" s="16" t="s">
        <v>46</v>
      </c>
      <c r="B37" s="17">
        <v>44475.460266203707</v>
      </c>
      <c r="C37" s="18">
        <v>99</v>
      </c>
      <c r="D37" s="19" t="s">
        <v>47</v>
      </c>
      <c r="E37" s="20">
        <v>44357</v>
      </c>
      <c r="F37" s="18">
        <v>28</v>
      </c>
      <c r="G37" s="18">
        <v>53.07</v>
      </c>
      <c r="H37" s="18">
        <v>160</v>
      </c>
      <c r="I37" s="21"/>
      <c r="J37" s="19" t="s">
        <v>6</v>
      </c>
      <c r="K37" s="19" t="s">
        <v>13</v>
      </c>
      <c r="L37" s="19" t="s">
        <v>8</v>
      </c>
      <c r="M37" s="19" t="s">
        <v>8</v>
      </c>
      <c r="N37" s="18">
        <v>6</v>
      </c>
      <c r="O37" s="19" t="s">
        <v>9</v>
      </c>
    </row>
    <row r="38" spans="1:15" ht="15.75" customHeight="1" x14ac:dyDescent="0.15">
      <c r="B38" s="17">
        <v>44386.524421296293</v>
      </c>
      <c r="C38" s="18">
        <v>31</v>
      </c>
      <c r="D38" s="19" t="s">
        <v>48</v>
      </c>
      <c r="E38" s="20">
        <v>44446</v>
      </c>
      <c r="F38" s="18">
        <v>25</v>
      </c>
      <c r="G38" s="18">
        <v>80</v>
      </c>
      <c r="H38" s="18">
        <v>182</v>
      </c>
      <c r="I38" s="21"/>
      <c r="J38" s="19" t="s">
        <v>6</v>
      </c>
      <c r="K38" s="19" t="s">
        <v>10</v>
      </c>
      <c r="L38" s="19" t="s">
        <v>8</v>
      </c>
      <c r="M38" s="19" t="s">
        <v>8</v>
      </c>
      <c r="N38" s="18">
        <v>3</v>
      </c>
      <c r="O38" s="19" t="s">
        <v>9</v>
      </c>
    </row>
    <row r="39" spans="1:15" ht="15.75" customHeight="1" x14ac:dyDescent="0.15"/>
    <row r="40" spans="1:15" ht="15.75" customHeight="1" x14ac:dyDescent="0.15"/>
    <row r="41" spans="1:15" ht="15.75" customHeight="1" x14ac:dyDescent="0.15"/>
    <row r="42" spans="1:15" ht="15.75" customHeight="1" x14ac:dyDescent="0.15"/>
    <row r="43" spans="1:15" ht="15.75" customHeight="1" x14ac:dyDescent="0.15"/>
    <row r="44" spans="1:15" ht="15.75" customHeight="1" x14ac:dyDescent="0.15"/>
    <row r="45" spans="1:15" ht="15.75" customHeight="1" x14ac:dyDescent="0.15"/>
    <row r="46" spans="1:15" ht="15.75" customHeight="1" x14ac:dyDescent="0.15"/>
    <row r="47" spans="1:15" ht="15.75" customHeight="1" x14ac:dyDescent="0.15"/>
    <row r="48" spans="1:1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Demographic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2022-07-06T03:12:11Z</dcterms:modified>
</cp:coreProperties>
</file>