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GRE" sheetId="1" r:id="rId4"/>
    <sheet state="visible" name="DataViz" sheetId="2" r:id="rId5"/>
    <sheet state="visible" name="Reflexives" sheetId="3" r:id="rId6"/>
  </sheets>
  <definedNames/>
  <calcPr/>
</workbook>
</file>

<file path=xl/sharedStrings.xml><?xml version="1.0" encoding="utf-8"?>
<sst xmlns="http://schemas.openxmlformats.org/spreadsheetml/2006/main" count="387" uniqueCount="233">
  <si>
    <t>Taxonomy</t>
  </si>
  <si>
    <t>table showing the kinds of inconsistencies</t>
  </si>
  <si>
    <t>Error analysis, categorization, and presence in algorithms</t>
  </si>
  <si>
    <t>pousser - reflexive form listed as option</t>
  </si>
  <si>
    <t>Error</t>
  </si>
  <si>
    <t>Old/middle French?</t>
  </si>
  <si>
    <t>Example verb</t>
  </si>
  <si>
    <t>Academie francais influence?</t>
  </si>
  <si>
    <t>Wiktionary error 
influence?</t>
  </si>
  <si>
    <t>Taxonomy category</t>
  </si>
  <si>
    <t>Present in 
non-neural</t>
  </si>
  <si>
    <t>Present in
Arizona</t>
  </si>
  <si>
    <t>Present in 
neural</t>
  </si>
  <si>
    <t>Present with cleaned data 
(fra.tot?)</t>
  </si>
  <si>
    <t>messing up and not putting the reflexive with m' just me</t>
  </si>
  <si>
    <t>Dev 23 fra</t>
  </si>
  <si>
    <t>Test 23 fra</t>
  </si>
  <si>
    <t>seg subsets</t>
  </si>
  <si>
    <t>incorrectly 
produced form</t>
  </si>
  <si>
    <t>target "correct" 
form</t>
  </si>
  <si>
    <t>getting m' in inflected forms without se in the lemma</t>
  </si>
  <si>
    <t>non neural</t>
  </si>
  <si>
    <t>az</t>
  </si>
  <si>
    <t>neural</t>
  </si>
  <si>
    <t>Reflexive errors</t>
  </si>
  <si>
    <t>triple w error</t>
  </si>
  <si>
    <t>-eler and -eter</t>
  </si>
  <si>
    <t>two "good" forms</t>
  </si>
  <si>
    <t>Affix overregulation</t>
  </si>
  <si>
    <t>old fr</t>
  </si>
  <si>
    <t>asmes vs âmes</t>
  </si>
  <si>
    <t>contrepledasmes</t>
  </si>
  <si>
    <t>contrepledâmes</t>
  </si>
  <si>
    <t>maybe</t>
  </si>
  <si>
    <t>Unimorph</t>
  </si>
  <si>
    <t>-ayer - aier</t>
  </si>
  <si>
    <t>-ii- vs -i</t>
  </si>
  <si>
    <t>contreplediez</t>
  </si>
  <si>
    <t>contreplediiez</t>
  </si>
  <si>
    <t>-roient vs</t>
  </si>
  <si>
    <t>with how wiktionary was dealing with the reflexives</t>
  </si>
  <si>
    <t>accent grave/ ll</t>
  </si>
  <si>
    <t>craquèleras</t>
  </si>
  <si>
    <t>craquelleras</t>
  </si>
  <si>
    <t>The different ways of representing reflexive</t>
  </si>
  <si>
    <t>lemma</t>
  </si>
  <si>
    <t>features</t>
  </si>
  <si>
    <t>gold</t>
  </si>
  <si>
    <t>category</t>
  </si>
  <si>
    <t>non-neural</t>
  </si>
  <si>
    <t>-iss- infixation</t>
  </si>
  <si>
    <t>percentage of error overlap - two tables for splits and then segmentation splits</t>
  </si>
  <si>
    <t>All the triples (dev and tst)</t>
  </si>
  <si>
    <t>Error type</t>
  </si>
  <si>
    <t>nneur</t>
  </si>
  <si>
    <t>neur</t>
  </si>
  <si>
    <t xml:space="preserve">For each triple, </t>
  </si>
  <si>
    <t>unimorph error</t>
  </si>
  <si>
    <t># of errors</t>
  </si>
  <si>
    <t>VERB SPECIFIC Error distribution :</t>
  </si>
  <si>
    <t>Original non-neural error distribution:</t>
  </si>
  <si>
    <t>88.6 % accuracy</t>
  </si>
  <si>
    <t>Verb</t>
  </si>
  <si>
    <t>notes</t>
  </si>
  <si>
    <t>dev data</t>
  </si>
  <si>
    <t>test data</t>
  </si>
  <si>
    <t>PERCENT change in accuracy before and after removing O/M french</t>
  </si>
  <si>
    <t>prélever</t>
  </si>
  <si>
    <t>accent grave infixation</t>
  </si>
  <si>
    <t>split/model</t>
  </si>
  <si>
    <t>nn-o-d</t>
  </si>
  <si>
    <t>n-o-d</t>
  </si>
  <si>
    <t>nn-s-d</t>
  </si>
  <si>
    <t>n-s-d</t>
  </si>
  <si>
    <t>nn-o-t</t>
  </si>
  <si>
    <t>n-o-t</t>
  </si>
  <si>
    <t>nn-s-t</t>
  </si>
  <si>
    <t>n-s-t</t>
  </si>
  <si>
    <t>sums–-</t>
  </si>
  <si>
    <t>Silly</t>
  </si>
  <si>
    <t>OverIrreg</t>
  </si>
  <si>
    <t>OverReg</t>
  </si>
  <si>
    <t>Free Var</t>
  </si>
  <si>
    <t>Old Rule</t>
  </si>
  <si>
    <t>Old lemma</t>
  </si>
  <si>
    <t>sums—-</t>
  </si>
  <si>
    <t>overall</t>
  </si>
  <si>
    <t>ouïr</t>
  </si>
  <si>
    <t>"archaic", inherited from M French</t>
  </si>
  <si>
    <t>3 options</t>
  </si>
  <si>
    <t>then split by model</t>
  </si>
  <si>
    <t>tuner</t>
  </si>
  <si>
    <t>loanword - Eng</t>
  </si>
  <si>
    <t>THEN whatever you deem necessary in terms of scaling the percentages</t>
  </si>
  <si>
    <t>reteindre</t>
  </si>
  <si>
    <t>conj. like peindre</t>
  </si>
  <si>
    <t>Other significant percentage changes between before and after segmentations</t>
  </si>
  <si>
    <t>contrepleder</t>
  </si>
  <si>
    <t>OLD FRENCH</t>
  </si>
  <si>
    <t>2 options</t>
  </si>
  <si>
    <t>craqueler</t>
  </si>
  <si>
    <t>optional accent grave or ll</t>
  </si>
  <si>
    <t>broicher</t>
  </si>
  <si>
    <t>délayer</t>
  </si>
  <si>
    <t>-i- or -y-</t>
  </si>
  <si>
    <t>culcher</t>
  </si>
  <si>
    <t>OLD FRENCH, alternate to couchier</t>
  </si>
  <si>
    <t>mendier</t>
  </si>
  <si>
    <t>na</t>
  </si>
  <si>
    <t>desregler</t>
  </si>
  <si>
    <t>MIDDLE FRENCH</t>
  </si>
  <si>
    <t>original data</t>
  </si>
  <si>
    <t>segmentations data</t>
  </si>
  <si>
    <t>acoustrer</t>
  </si>
  <si>
    <t>terser</t>
  </si>
  <si>
    <t>alternate spelling of tercer, which has  -çâ- infixation</t>
  </si>
  <si>
    <t>désarmer</t>
  </si>
  <si>
    <t>séquencer</t>
  </si>
  <si>
    <t>-çâ- infixation</t>
  </si>
  <si>
    <t>surbooker</t>
  </si>
  <si>
    <t>recomparaitre</t>
  </si>
  <si>
    <t>has î in alternate form</t>
  </si>
  <si>
    <t>2 options - 2 PAGES</t>
  </si>
  <si>
    <t>objectiver</t>
  </si>
  <si>
    <t>larder</t>
  </si>
  <si>
    <t>investir</t>
  </si>
  <si>
    <t>infix -iss-</t>
  </si>
  <si>
    <t>alanguir</t>
  </si>
  <si>
    <t xml:space="preserve">24% of verbs are O/M French (29% if you count archaic, </t>
  </si>
  <si>
    <t>original</t>
  </si>
  <si>
    <t>segmentation</t>
  </si>
  <si>
    <t>33% had multiple options in wiktionary</t>
  </si>
  <si>
    <t>fra.trn</t>
  </si>
  <si>
    <t xml:space="preserve">In fra (UNIMORPH), 27% of the verbs are "historical" French </t>
  </si>
  <si>
    <t>fra.dev</t>
  </si>
  <si>
    <t>nonneural data</t>
  </si>
  <si>
    <t>44 errors are from archaic or O/M French</t>
  </si>
  <si>
    <t>8.5% are Middle French</t>
  </si>
  <si>
    <t>fra.tst</t>
  </si>
  <si>
    <t>39% of OG errors are from O/M French</t>
  </si>
  <si>
    <t>20.8% are Old French</t>
  </si>
  <si>
    <t>Some are both</t>
  </si>
  <si>
    <t xml:space="preserve">This is due to scraping methods that pulled any </t>
  </si>
  <si>
    <t>neural data</t>
  </si>
  <si>
    <t>Post-changes non-neural error distribution:</t>
  </si>
  <si>
    <t>96% accuracy</t>
  </si>
  <si>
    <t>They fixed the error - the wiktionary scraper now does not pick up those words, this fra file was run by an older script</t>
  </si>
  <si>
    <t>segMinimal</t>
  </si>
  <si>
    <t>DOUBLE WIKI PAGES for:</t>
  </si>
  <si>
    <t>Original Table</t>
  </si>
  <si>
    <t>Form Count Ratios</t>
  </si>
  <si>
    <t>ru-o-d</t>
  </si>
  <si>
    <t>ru-s-d</t>
  </si>
  <si>
    <t>ru-m-d</t>
  </si>
  <si>
    <t>nn-m-d</t>
  </si>
  <si>
    <t>ru-o-t</t>
  </si>
  <si>
    <t>ru-s-t</t>
  </si>
  <si>
    <t>ru-m-t</t>
  </si>
  <si>
    <t>nn-m-t</t>
  </si>
  <si>
    <t>Original</t>
  </si>
  <si>
    <t>Segmentations</t>
  </si>
  <si>
    <t>Segmentations-Minimal</t>
  </si>
  <si>
    <t>S/O</t>
  </si>
  <si>
    <t>SM/O</t>
  </si>
  <si>
    <t>Over Reg</t>
  </si>
  <si>
    <t>RU Errors</t>
  </si>
  <si>
    <t>*Segmentations is based on lemma</t>
  </si>
  <si>
    <t>Over Irreg</t>
  </si>
  <si>
    <t>NN Errors</t>
  </si>
  <si>
    <t>**Segmentations-minimal is based on form</t>
  </si>
  <si>
    <t>RU Acc%</t>
  </si>
  <si>
    <t>78.395% average accuracy w seg</t>
  </si>
  <si>
    <t>NN Acc%</t>
  </si>
  <si>
    <t>18.145 % ACCURACY INCREASE BETWEEN NON SEG AND AVG USING SEG</t>
  </si>
  <si>
    <t>Transposed Table</t>
  </si>
  <si>
    <t>Sorted by datset (Add Total)</t>
  </si>
  <si>
    <t>Summing Up</t>
  </si>
  <si>
    <t>Total</t>
  </si>
  <si>
    <t>Old Error Proportion</t>
  </si>
  <si>
    <t>ru-o</t>
  </si>
  <si>
    <t>nn-o</t>
  </si>
  <si>
    <t>ru-s</t>
  </si>
  <si>
    <t>nn-s</t>
  </si>
  <si>
    <t>ru-m</t>
  </si>
  <si>
    <t>nn-m</t>
  </si>
  <si>
    <t>segmentations and minimal are about the same in terms of error proportion</t>
  </si>
  <si>
    <t>Scaled by ratios</t>
  </si>
  <si>
    <t>Scaled Datasets</t>
  </si>
  <si>
    <t>Scaled Datasets Sorted by Model</t>
  </si>
  <si>
    <t>Error Overlap</t>
  </si>
  <si>
    <t>ru
only</t>
  </si>
  <si>
    <t>Both</t>
  </si>
  <si>
    <t>nn
only</t>
  </si>
  <si>
    <t>o-d</t>
  </si>
  <si>
    <t>o-t</t>
  </si>
  <si>
    <t>s-d</t>
  </si>
  <si>
    <t>s-t</t>
  </si>
  <si>
    <t>m-d</t>
  </si>
  <si>
    <t>m-t</t>
  </si>
  <si>
    <t>Error Overlap %s</t>
  </si>
  <si>
    <t>Error Overlap Merged</t>
  </si>
  <si>
    <t>o</t>
  </si>
  <si>
    <t>s</t>
  </si>
  <si>
    <t>m</t>
  </si>
  <si>
    <t>TRANSATIVE VERBS</t>
  </si>
  <si>
    <t>pousser, se pousser</t>
  </si>
  <si>
    <t>separate wiki page for se pousser, "(reflexive)" in the normal wiki as an option</t>
  </si>
  <si>
    <t>infiltrer</t>
  </si>
  <si>
    <t>listed as "infiltrer" but "takes a reflexive pronoun" and the conjugations all include reflexive pronouns</t>
  </si>
  <si>
    <t>se barrer</t>
  </si>
  <si>
    <t>separate wiki page for se barrer, "takes a reflexive pronoun" in the normal wiki as an option</t>
  </si>
  <si>
    <t>66 verbs that are reflexive</t>
  </si>
  <si>
    <t>se cogner</t>
  </si>
  <si>
    <t>separate wiki page for se cogner , "(reflexive)" in the normal wiki as an option</t>
  </si>
  <si>
    <t>10 that have se in lemma</t>
  </si>
  <si>
    <t>se pelotonner</t>
  </si>
  <si>
    <t>separate wiki page for se pelotonner , "(reflexive)" in the normal wiki as an option</t>
  </si>
  <si>
    <t>se regarder</t>
  </si>
  <si>
    <t>only one wiki page "regarder", does not list reflexive, "se regarder" page was deleted</t>
  </si>
  <si>
    <t>se vautrer</t>
  </si>
  <si>
    <t>one wiki page "vautrer", "(reflexive)" in many forms, no "se" conjugations listed</t>
  </si>
  <si>
    <t>percent of verbs in fra.all that are reflexive</t>
  </si>
  <si>
    <t>se génuflexionner</t>
  </si>
  <si>
    <t xml:space="preserve">one wiki page and no reflexive listed or even in </t>
  </si>
  <si>
    <t>s'etre</t>
  </si>
  <si>
    <t>includes both etre conjugations and s'etre conjugations on the same pgae without (reflexive) form listed</t>
  </si>
  <si>
    <t>se faire</t>
  </si>
  <si>
    <t>includes both faire conjugations and se faire conjugations on the same pgae without (reflexive) form listed</t>
  </si>
  <si>
    <t>pepole don't even agree on why it should be deleted, inconsistency, common usage</t>
  </si>
  <si>
    <t>se raser isnt even listed as reflexive optionally</t>
  </si>
  <si>
    <t>se passer has reflexive listed but no seperate page</t>
  </si>
  <si>
    <t>-eler -eter verbs</t>
  </si>
  <si>
    <t>Would have had a lot more errors if we had had more of these in our splits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</si>
</sst>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u/>
      <sz val="12.0"/>
      <color theme="1"/>
      <name val="Arial"/>
      <scheme val="minor"/>
    </font>
    <font>
      <b/>
      <u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b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</font>
    <font>
      <color theme="1"/>
      <name val="Arial"/>
    </font>
    <font>
      <b/>
      <u/>
      <color theme="1"/>
      <name val="Arial"/>
      <scheme val="minor"/>
    </font>
    <font>
      <b/>
      <u/>
      <color theme="1"/>
      <name val="Söhne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color theme="1"/>
      <name val="Söhne"/>
    </font>
    <font>
      <b/>
      <color rgb="FF000000"/>
      <name val="Arial"/>
    </font>
    <font>
      <sz val="11.0"/>
      <color theme="1"/>
      <name val="Arial"/>
      <scheme val="minor"/>
    </font>
    <font>
      <b/>
      <sz val="14.0"/>
      <color theme="1"/>
      <name val="Arial"/>
      <scheme val="minor"/>
    </font>
    <font>
      <sz val="8.0"/>
      <color theme="1"/>
      <name val="Arial"/>
      <scheme val="minor"/>
    </font>
    <font>
      <b/>
      <u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</fills>
  <borders count="42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3" fillId="0" fontId="5" numFmtId="0" xfId="0" applyBorder="1" applyFont="1"/>
    <xf borderId="2" fillId="0" fontId="3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readingOrder="0"/>
    </xf>
    <xf borderId="0" fillId="0" fontId="6" numFmtId="0" xfId="0" applyFont="1"/>
    <xf borderId="4" fillId="0" fontId="5" numFmtId="0" xfId="0" applyBorder="1" applyFont="1"/>
    <xf borderId="5" fillId="0" fontId="5" numFmtId="0" xfId="0" applyBorder="1" applyFont="1"/>
    <xf borderId="6" fillId="0" fontId="3" numFmtId="0" xfId="0" applyAlignment="1" applyBorder="1" applyFont="1">
      <alignment horizontal="left" readingOrder="0" vertical="top"/>
    </xf>
    <xf borderId="6" fillId="0" fontId="4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horizontal="left" readingOrder="0" shrinkToFit="0" wrapText="1"/>
    </xf>
    <xf borderId="6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6" fillId="0" fontId="3" numFmtId="0" xfId="0" applyBorder="1" applyFont="1"/>
    <xf borderId="6" fillId="0" fontId="3" numFmtId="0" xfId="0" applyAlignment="1" applyBorder="1" applyFont="1">
      <alignment horizontal="center" readingOrder="0" shrinkToFit="0" vertical="top" wrapText="1"/>
    </xf>
    <xf borderId="0" fillId="0" fontId="3" numFmtId="0" xfId="0" applyFont="1"/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6" fillId="0" fontId="3" numFmtId="0" xfId="0" applyAlignment="1" applyBorder="1" applyFont="1">
      <alignment horizontal="center" readingOrder="0"/>
    </xf>
    <xf borderId="0" fillId="2" fontId="4" numFmtId="0" xfId="0" applyAlignment="1" applyFill="1" applyFont="1">
      <alignment horizontal="left" readingOrder="0"/>
    </xf>
    <xf borderId="6" fillId="0" fontId="4" numFmtId="0" xfId="0" applyAlignment="1" applyBorder="1" applyFont="1">
      <alignment readingOrder="0"/>
    </xf>
    <xf borderId="6" fillId="0" fontId="3" numFmtId="0" xfId="0" applyAlignment="1" applyBorder="1" applyFont="1">
      <alignment horizontal="center"/>
    </xf>
    <xf borderId="0" fillId="3" fontId="6" numFmtId="0" xfId="0" applyFill="1" applyFont="1"/>
    <xf borderId="0" fillId="3" fontId="3" numFmtId="0" xfId="0" applyFont="1"/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vertical="bottom"/>
    </xf>
    <xf borderId="0" fillId="0" fontId="10" numFmtId="0" xfId="0" applyFont="1"/>
    <xf borderId="6" fillId="0" fontId="11" numFmtId="0" xfId="0" applyAlignment="1" applyBorder="1" applyFont="1">
      <alignment horizontal="left" readingOrder="0"/>
    </xf>
    <xf borderId="6" fillId="0" fontId="12" numFmtId="0" xfId="0" applyAlignment="1" applyBorder="1" applyFont="1">
      <alignment readingOrder="0"/>
    </xf>
    <xf borderId="7" fillId="0" fontId="13" numFmtId="0" xfId="0" applyAlignment="1" applyBorder="1" applyFont="1">
      <alignment readingOrder="0"/>
    </xf>
    <xf borderId="8" fillId="0" fontId="14" numFmtId="0" xfId="0" applyBorder="1" applyFont="1"/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5" numFmtId="0" xfId="0" applyBorder="1" applyFont="1"/>
    <xf borderId="6" fillId="0" fontId="15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/>
    </xf>
    <xf borderId="8" fillId="0" fontId="3" numFmtId="0" xfId="0" applyBorder="1" applyFont="1"/>
    <xf borderId="6" fillId="0" fontId="16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readingOrder="0"/>
    </xf>
    <xf borderId="6" fillId="0" fontId="16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vertical="top" wrapText="1"/>
    </xf>
    <xf borderId="7" fillId="0" fontId="6" numFmtId="0" xfId="0" applyAlignment="1" applyBorder="1" applyFont="1">
      <alignment readingOrder="0"/>
    </xf>
    <xf borderId="6" fillId="0" fontId="16" numFmtId="0" xfId="0" applyAlignment="1" applyBorder="1" applyFont="1">
      <alignment horizontal="center" shrinkToFit="0" wrapText="1"/>
    </xf>
    <xf borderId="0" fillId="0" fontId="15" numFmtId="0" xfId="0" applyAlignment="1" applyFont="1">
      <alignment horizontal="center" readingOrder="0"/>
    </xf>
    <xf borderId="0" fillId="0" fontId="9" numFmtId="0" xfId="0" applyAlignment="1" applyFont="1">
      <alignment horizontal="center" vertical="bottom"/>
    </xf>
    <xf borderId="0" fillId="0" fontId="15" numFmtId="0" xfId="0" applyAlignment="1" applyFont="1">
      <alignment horizontal="left" readingOrder="0"/>
    </xf>
    <xf borderId="0" fillId="0" fontId="17" numFmtId="0" xfId="0" applyAlignment="1" applyFont="1">
      <alignment horizontal="center" readingOrder="0"/>
    </xf>
    <xf borderId="0" fillId="2" fontId="16" numFmtId="0" xfId="0" applyAlignment="1" applyFont="1">
      <alignment horizontal="left" readingOrder="0"/>
    </xf>
    <xf borderId="0" fillId="0" fontId="3" numFmtId="10" xfId="0" applyAlignment="1" applyFont="1" applyNumberFormat="1">
      <alignment horizontal="center"/>
    </xf>
    <xf borderId="0" fillId="0" fontId="17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1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18" numFmtId="0" xfId="0" applyAlignment="1" applyFont="1">
      <alignment horizontal="center" shrinkToFit="0" vertical="center" wrapText="1"/>
    </xf>
    <xf borderId="10" fillId="0" fontId="18" numFmtId="0" xfId="0" applyAlignment="1" applyBorder="1" applyFont="1">
      <alignment horizontal="center" readingOrder="0" shrinkToFit="0" vertical="center" wrapText="1"/>
    </xf>
    <xf borderId="11" fillId="0" fontId="5" numFmtId="0" xfId="0" applyBorder="1" applyFont="1"/>
    <xf borderId="12" fillId="0" fontId="5" numFmtId="0" xfId="0" applyBorder="1" applyFont="1"/>
    <xf borderId="0" fillId="0" fontId="18" numFmtId="0" xfId="0" applyAlignment="1" applyFont="1">
      <alignment horizontal="center" vertical="center"/>
    </xf>
    <xf borderId="13" fillId="0" fontId="3" numFmtId="0" xfId="0" applyAlignment="1" applyBorder="1" applyFont="1">
      <alignment horizontal="center" shrinkToFit="0" vertical="center" wrapText="1"/>
    </xf>
    <xf borderId="5" fillId="4" fontId="16" numFmtId="0" xfId="0" applyAlignment="1" applyBorder="1" applyFill="1" applyFont="1">
      <alignment horizontal="center" readingOrder="0" shrinkToFit="0" vertical="center" wrapText="1"/>
    </xf>
    <xf borderId="5" fillId="5" fontId="16" numFmtId="0" xfId="0" applyAlignment="1" applyBorder="1" applyFill="1" applyFont="1">
      <alignment horizontal="center" readingOrder="0" shrinkToFit="0" vertical="center" wrapText="1"/>
    </xf>
    <xf borderId="5" fillId="6" fontId="16" numFmtId="0" xfId="0" applyAlignment="1" applyBorder="1" applyFill="1" applyFont="1">
      <alignment horizontal="center" readingOrder="0" shrinkToFit="0" vertical="center" wrapText="1"/>
    </xf>
    <xf borderId="14" fillId="6" fontId="16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ill="1" applyFont="1">
      <alignment horizontal="center" readingOrder="0" vertical="center"/>
    </xf>
    <xf borderId="16" fillId="8" fontId="6" numFmtId="0" xfId="0" applyAlignment="1" applyBorder="1" applyFill="1" applyFont="1">
      <alignment horizontal="center" readingOrder="0" vertical="center"/>
    </xf>
    <xf borderId="17" fillId="0" fontId="16" numFmtId="0" xfId="0" applyAlignment="1" applyBorder="1" applyFont="1">
      <alignment horizontal="center" readingOrder="0" shrinkToFit="0" vertical="center" wrapText="1"/>
    </xf>
    <xf borderId="6" fillId="4" fontId="4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ont="1">
      <alignment horizontal="center" readingOrder="0" shrinkToFit="0" vertical="center" wrapText="1"/>
    </xf>
    <xf borderId="6" fillId="6" fontId="3" numFmtId="0" xfId="0" applyAlignment="1" applyBorder="1" applyFont="1">
      <alignment horizontal="center" readingOrder="0" shrinkToFit="0" vertical="center" wrapText="1"/>
    </xf>
    <xf borderId="18" fillId="6" fontId="3" numFmtId="0" xfId="0" applyAlignment="1" applyBorder="1" applyFont="1">
      <alignment horizontal="center" readingOrder="0" shrinkToFit="0" vertical="center" wrapText="1"/>
    </xf>
    <xf borderId="6" fillId="5" fontId="4" numFmtId="0" xfId="0" applyAlignment="1" applyBorder="1" applyFont="1">
      <alignment horizontal="center" readingOrder="0" shrinkToFit="0" vertical="center" wrapText="1"/>
    </xf>
    <xf borderId="6" fillId="6" fontId="4" numFmtId="0" xfId="0" applyAlignment="1" applyBorder="1" applyFont="1">
      <alignment horizontal="center" readingOrder="0" shrinkToFit="0" vertical="center" wrapText="1"/>
    </xf>
    <xf borderId="19" fillId="7" fontId="3" numFmtId="10" xfId="0" applyAlignment="1" applyBorder="1" applyFont="1" applyNumberFormat="1">
      <alignment horizontal="center" vertical="center"/>
    </xf>
    <xf borderId="20" fillId="8" fontId="3" numFmtId="10" xfId="0" applyAlignment="1" applyBorder="1" applyFont="1" applyNumberFormat="1">
      <alignment horizontal="center" vertical="center"/>
    </xf>
    <xf borderId="6" fillId="4" fontId="3" numFmtId="0" xfId="0" applyAlignment="1" applyBorder="1" applyFont="1">
      <alignment horizontal="center" readingOrder="0" shrinkToFit="0" vertical="center" wrapText="1"/>
    </xf>
    <xf borderId="21" fillId="0" fontId="16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ont="1">
      <alignment horizontal="center" readingOrder="0" shrinkToFit="0" vertical="center" wrapText="1"/>
    </xf>
    <xf borderId="2" fillId="5" fontId="4" numFmtId="0" xfId="0" applyAlignment="1" applyBorder="1" applyFont="1">
      <alignment horizontal="center" readingOrder="0" shrinkToFit="0" vertical="center" wrapText="1"/>
    </xf>
    <xf borderId="2" fillId="6" fontId="4" numFmtId="0" xfId="0" applyAlignment="1" applyBorder="1" applyFont="1">
      <alignment horizontal="center" readingOrder="0" shrinkToFit="0" vertical="center" wrapText="1"/>
    </xf>
    <xf borderId="22" fillId="7" fontId="3" numFmtId="10" xfId="0" applyAlignment="1" applyBorder="1" applyFont="1" applyNumberFormat="1">
      <alignment horizontal="center" vertical="center"/>
    </xf>
    <xf borderId="23" fillId="8" fontId="3" numFmtId="10" xfId="0" applyAlignment="1" applyBorder="1" applyFont="1" applyNumberFormat="1">
      <alignment horizontal="center" vertical="center"/>
    </xf>
    <xf borderId="18" fillId="6" fontId="4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vertical="center"/>
    </xf>
    <xf borderId="25" fillId="4" fontId="3" numFmtId="0" xfId="0" applyAlignment="1" applyBorder="1" applyFont="1">
      <alignment horizontal="center" vertical="center"/>
    </xf>
    <xf borderId="25" fillId="5" fontId="3" numFmtId="0" xfId="0" applyAlignment="1" applyBorder="1" applyFont="1">
      <alignment horizontal="center" vertical="center"/>
    </xf>
    <xf borderId="26" fillId="6" fontId="3" numFmtId="0" xfId="0" applyAlignment="1" applyBorder="1" applyFont="1">
      <alignment horizontal="center" vertical="center"/>
    </xf>
    <xf borderId="0" fillId="0" fontId="19" numFmtId="0" xfId="0" applyAlignment="1" applyFont="1">
      <alignment horizontal="left" readingOrder="0" vertical="center"/>
    </xf>
    <xf borderId="21" fillId="0" fontId="6" numFmtId="0" xfId="0" applyAlignment="1" applyBorder="1" applyFont="1">
      <alignment horizontal="center" readingOrder="0"/>
    </xf>
    <xf borderId="2" fillId="4" fontId="3" numFmtId="0" xfId="0" applyAlignment="1" applyBorder="1" applyFont="1">
      <alignment horizontal="center"/>
    </xf>
    <xf borderId="2" fillId="5" fontId="3" numFmtId="0" xfId="0" applyAlignment="1" applyBorder="1" applyFont="1">
      <alignment horizontal="center"/>
    </xf>
    <xf borderId="27" fillId="6" fontId="3" numFmtId="0" xfId="0" applyAlignment="1" applyBorder="1" applyFont="1">
      <alignment horizontal="center"/>
    </xf>
    <xf borderId="28" fillId="0" fontId="16" numFmtId="0" xfId="0" applyAlignment="1" applyBorder="1" applyFont="1">
      <alignment horizontal="center" readingOrder="0" shrinkToFit="0" vertical="center" wrapText="1"/>
    </xf>
    <xf borderId="29" fillId="4" fontId="3" numFmtId="0" xfId="0" applyAlignment="1" applyBorder="1" applyFont="1">
      <alignment horizontal="center" readingOrder="0" shrinkToFit="0" vertical="center" wrapText="1"/>
    </xf>
    <xf borderId="29" fillId="4" fontId="4" numFmtId="0" xfId="0" applyAlignment="1" applyBorder="1" applyFont="1">
      <alignment horizontal="center" readingOrder="0" shrinkToFit="0" vertical="center" wrapText="1"/>
    </xf>
    <xf borderId="29" fillId="5" fontId="3" numFmtId="0" xfId="0" applyAlignment="1" applyBorder="1" applyFont="1">
      <alignment horizontal="center" readingOrder="0" shrinkToFit="0" vertical="center" wrapText="1"/>
    </xf>
    <xf borderId="29" fillId="5" fontId="4" numFmtId="0" xfId="0" applyAlignment="1" applyBorder="1" applyFont="1">
      <alignment horizontal="center" readingOrder="0" shrinkToFit="0" vertical="center" wrapText="1"/>
    </xf>
    <xf borderId="29" fillId="6" fontId="4" numFmtId="0" xfId="0" applyAlignment="1" applyBorder="1" applyFont="1">
      <alignment horizontal="center" readingOrder="0" shrinkToFit="0" vertical="center" wrapText="1"/>
    </xf>
    <xf borderId="30" fillId="6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17" fillId="0" fontId="6" numFmtId="0" xfId="0" applyAlignment="1" applyBorder="1" applyFont="1">
      <alignment horizontal="center" readingOrder="0" vertical="center"/>
    </xf>
    <xf borderId="6" fillId="4" fontId="3" numFmtId="10" xfId="0" applyAlignment="1" applyBorder="1" applyFont="1" applyNumberFormat="1">
      <alignment horizontal="center" vertical="center"/>
    </xf>
    <xf borderId="6" fillId="5" fontId="3" numFmtId="10" xfId="0" applyAlignment="1" applyBorder="1" applyFont="1" applyNumberFormat="1">
      <alignment horizontal="center" vertical="center"/>
    </xf>
    <xf borderId="18" fillId="6" fontId="3" numFmtId="10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 readingOrder="0" vertical="center"/>
    </xf>
    <xf borderId="28" fillId="0" fontId="6" numFmtId="0" xfId="0" applyAlignment="1" applyBorder="1" applyFont="1">
      <alignment horizontal="center" readingOrder="0"/>
    </xf>
    <xf borderId="29" fillId="4" fontId="3" numFmtId="10" xfId="0" applyAlignment="1" applyBorder="1" applyFont="1" applyNumberFormat="1">
      <alignment horizontal="center" vertical="center"/>
    </xf>
    <xf borderId="29" fillId="5" fontId="3" numFmtId="10" xfId="0" applyAlignment="1" applyBorder="1" applyFont="1" applyNumberFormat="1">
      <alignment horizontal="center" vertical="center"/>
    </xf>
    <xf borderId="30" fillId="6" fontId="3" numFmtId="10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 vertical="center"/>
    </xf>
    <xf borderId="10" fillId="0" fontId="18" numFmtId="0" xfId="0" applyAlignment="1" applyBorder="1" applyFont="1">
      <alignment horizontal="center" readingOrder="0" vertical="center"/>
    </xf>
    <xf borderId="10" fillId="9" fontId="18" numFmtId="0" xfId="0" applyAlignment="1" applyBorder="1" applyFill="1" applyFont="1">
      <alignment horizontal="center" readingOrder="0" vertical="center"/>
    </xf>
    <xf borderId="31" fillId="0" fontId="3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5" fillId="0" fontId="20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32" fillId="0" fontId="6" numFmtId="0" xfId="0" applyAlignment="1" applyBorder="1" applyFont="1">
      <alignment horizontal="center" readingOrder="0" shrinkToFit="0" vertical="center" wrapText="1"/>
    </xf>
    <xf borderId="33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34" fillId="4" fontId="6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center" vertical="center"/>
    </xf>
    <xf borderId="18" fillId="4" fontId="3" numFmtId="0" xfId="0" applyAlignment="1" applyBorder="1" applyFont="1">
      <alignment horizontal="center" vertical="center"/>
    </xf>
    <xf borderId="17" fillId="4" fontId="6" numFmtId="0" xfId="0" applyAlignment="1" applyBorder="1" applyFont="1">
      <alignment horizontal="center" shrinkToFit="0" vertical="center" wrapText="1"/>
    </xf>
    <xf borderId="6" fillId="4" fontId="3" numFmtId="0" xfId="0" applyAlignment="1" applyBorder="1" applyFont="1">
      <alignment horizontal="center" shrinkToFit="0" vertical="center" wrapText="1"/>
    </xf>
    <xf borderId="18" fillId="4" fontId="3" numFmtId="0" xfId="0" applyAlignment="1" applyBorder="1" applyFont="1">
      <alignment horizontal="center" shrinkToFit="0" vertical="center" wrapText="1"/>
    </xf>
    <xf borderId="17" fillId="4" fontId="6" numFmtId="0" xfId="0" applyAlignment="1" applyBorder="1" applyFont="1">
      <alignment horizontal="center" readingOrder="0" shrinkToFit="0" vertical="center" wrapText="1"/>
    </xf>
    <xf borderId="7" fillId="4" fontId="3" numFmtId="0" xfId="0" applyAlignment="1" applyBorder="1" applyFont="1">
      <alignment horizontal="center" shrinkToFit="0" vertical="center" wrapText="1"/>
    </xf>
    <xf borderId="34" fillId="4" fontId="3" numFmtId="0" xfId="0" applyAlignment="1" applyBorder="1" applyFont="1">
      <alignment horizontal="center" vertical="center"/>
    </xf>
    <xf borderId="35" fillId="4" fontId="3" numFmtId="10" xfId="0" applyAlignment="1" applyBorder="1" applyFont="1" applyNumberFormat="1">
      <alignment horizontal="center" vertical="center"/>
    </xf>
    <xf borderId="34" fillId="5" fontId="6" numFmtId="0" xfId="0" applyAlignment="1" applyBorder="1" applyFont="1">
      <alignment horizontal="center" vertical="center"/>
    </xf>
    <xf borderId="6" fillId="5" fontId="3" numFmtId="0" xfId="0" applyAlignment="1" applyBorder="1" applyFont="1">
      <alignment horizontal="center" vertical="center"/>
    </xf>
    <xf borderId="18" fillId="5" fontId="3" numFmtId="0" xfId="0" applyAlignment="1" applyBorder="1" applyFont="1">
      <alignment horizontal="center" vertical="center"/>
    </xf>
    <xf borderId="17" fillId="5" fontId="6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ont="1">
      <alignment horizontal="center" shrinkToFit="0" vertical="center" wrapText="1"/>
    </xf>
    <xf borderId="7" fillId="5" fontId="3" numFmtId="0" xfId="0" applyAlignment="1" applyBorder="1" applyFont="1">
      <alignment horizontal="center" shrinkToFit="0" vertical="center" wrapText="1"/>
    </xf>
    <xf borderId="34" fillId="5" fontId="3" numFmtId="0" xfId="0" applyAlignment="1" applyBorder="1" applyFont="1">
      <alignment horizontal="center" vertical="center"/>
    </xf>
    <xf borderId="35" fillId="5" fontId="3" numFmtId="0" xfId="0" applyAlignment="1" applyBorder="1" applyFont="1">
      <alignment horizontal="center" vertical="center"/>
    </xf>
    <xf borderId="34" fillId="6" fontId="6" numFmtId="0" xfId="0" applyAlignment="1" applyBorder="1" applyFont="1">
      <alignment horizontal="center" vertical="center"/>
    </xf>
    <xf borderId="6" fillId="6" fontId="3" numFmtId="0" xfId="0" applyAlignment="1" applyBorder="1" applyFont="1">
      <alignment horizontal="center" vertical="center"/>
    </xf>
    <xf borderId="18" fillId="6" fontId="3" numFmtId="0" xfId="0" applyAlignment="1" applyBorder="1" applyFont="1">
      <alignment horizontal="center" vertical="center"/>
    </xf>
    <xf borderId="17" fillId="5" fontId="6" numFmtId="0" xfId="0" applyAlignment="1" applyBorder="1" applyFont="1">
      <alignment horizontal="center" shrinkToFit="0" vertical="center" wrapText="1"/>
    </xf>
    <xf borderId="18" fillId="5" fontId="3" numFmtId="0" xfId="0" applyAlignment="1" applyBorder="1" applyFont="1">
      <alignment horizontal="center" shrinkToFit="0" vertical="center" wrapText="1"/>
    </xf>
    <xf borderId="17" fillId="6" fontId="6" numFmtId="0" xfId="0" applyAlignment="1" applyBorder="1" applyFont="1">
      <alignment horizontal="center" readingOrder="0" shrinkToFit="0" vertical="center" wrapText="1"/>
    </xf>
    <xf borderId="6" fillId="6" fontId="3" numFmtId="0" xfId="0" applyAlignment="1" applyBorder="1" applyFont="1">
      <alignment horizontal="center" shrinkToFit="0" vertical="center" wrapText="1"/>
    </xf>
    <xf borderId="7" fillId="6" fontId="3" numFmtId="0" xfId="0" applyAlignment="1" applyBorder="1" applyFont="1">
      <alignment horizontal="center" shrinkToFit="0" vertical="center" wrapText="1"/>
    </xf>
    <xf borderId="34" fillId="6" fontId="3" numFmtId="0" xfId="0" applyAlignment="1" applyBorder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28" fillId="6" fontId="6" numFmtId="0" xfId="0" applyAlignment="1" applyBorder="1" applyFont="1">
      <alignment horizontal="center" readingOrder="0" shrinkToFit="0" vertical="center" wrapText="1"/>
    </xf>
    <xf borderId="29" fillId="6" fontId="3" numFmtId="0" xfId="0" applyAlignment="1" applyBorder="1" applyFont="1">
      <alignment horizontal="center" shrinkToFit="0" vertical="center" wrapText="1"/>
    </xf>
    <xf borderId="36" fillId="6" fontId="3" numFmtId="0" xfId="0" applyAlignment="1" applyBorder="1" applyFont="1">
      <alignment horizontal="center" shrinkToFit="0" vertical="center" wrapText="1"/>
    </xf>
    <xf borderId="37" fillId="6" fontId="3" numFmtId="0" xfId="0" applyAlignment="1" applyBorder="1" applyFont="1">
      <alignment horizontal="center" vertical="center"/>
    </xf>
    <xf borderId="38" fillId="6" fontId="3" numFmtId="0" xfId="0" applyAlignment="1" applyBorder="1" applyFont="1">
      <alignment horizontal="center" vertical="center"/>
    </xf>
    <xf borderId="17" fillId="6" fontId="6" numFmtId="0" xfId="0" applyAlignment="1" applyBorder="1" applyFont="1">
      <alignment horizontal="center" shrinkToFit="0" vertical="center" wrapText="1"/>
    </xf>
    <xf borderId="18" fillId="6" fontId="3" numFmtId="0" xfId="0" applyAlignment="1" applyBorder="1" applyFont="1">
      <alignment horizontal="center" shrinkToFit="0" vertical="center" wrapText="1"/>
    </xf>
    <xf borderId="37" fillId="6" fontId="6" numFmtId="0" xfId="0" applyAlignment="1" applyBorder="1" applyFont="1">
      <alignment horizontal="center" vertical="center"/>
    </xf>
    <xf borderId="29" fillId="6" fontId="3" numFmtId="0" xfId="0" applyAlignment="1" applyBorder="1" applyFont="1">
      <alignment horizontal="center" vertical="center"/>
    </xf>
    <xf borderId="30" fillId="6" fontId="3" numFmtId="0" xfId="0" applyAlignment="1" applyBorder="1" applyFont="1">
      <alignment horizontal="center" vertical="center"/>
    </xf>
    <xf borderId="28" fillId="6" fontId="6" numFmtId="0" xfId="0" applyAlignment="1" applyBorder="1" applyFont="1">
      <alignment horizontal="center" shrinkToFit="0" vertical="center" wrapText="1"/>
    </xf>
    <xf borderId="30" fillId="6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5" fillId="4" fontId="6" numFmtId="0" xfId="0" applyAlignment="1" applyBorder="1" applyFont="1">
      <alignment horizontal="center" shrinkToFit="0" vertical="center" wrapText="1"/>
    </xf>
    <xf borderId="14" fillId="4" fontId="6" numFmtId="0" xfId="0" applyAlignment="1" applyBorder="1" applyFont="1">
      <alignment horizontal="center" shrinkToFit="0" vertical="center" wrapText="1"/>
    </xf>
    <xf borderId="21" fillId="4" fontId="6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27" fillId="4" fontId="3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shrinkToFit="0" vertical="center" wrapText="1"/>
    </xf>
    <xf borderId="14" fillId="5" fontId="6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0" fontId="5" numFmtId="0" xfId="0" applyBorder="1" applyFont="1"/>
    <xf borderId="13" fillId="6" fontId="6" numFmtId="0" xfId="0" applyAlignment="1" applyBorder="1" applyFont="1">
      <alignment horizontal="center" shrinkToFit="0" vertical="center" wrapText="1"/>
    </xf>
    <xf borderId="5" fillId="6" fontId="6" numFmtId="0" xfId="0" applyAlignment="1" applyBorder="1" applyFont="1">
      <alignment horizontal="center" shrinkToFit="0" vertical="center" wrapText="1"/>
    </xf>
    <xf borderId="14" fillId="6" fontId="6" numFmtId="0" xfId="0" applyAlignment="1" applyBorder="1" applyFont="1">
      <alignment horizontal="center" shrinkToFit="0" vertical="center" wrapText="1"/>
    </xf>
    <xf borderId="21" fillId="5" fontId="6" numFmtId="0" xfId="0" applyAlignment="1" applyBorder="1" applyFont="1">
      <alignment horizontal="center" readingOrder="0" shrinkToFit="0" vertical="center" wrapText="1"/>
    </xf>
    <xf borderId="2" fillId="5" fontId="3" numFmtId="0" xfId="0" applyAlignment="1" applyBorder="1" applyFont="1">
      <alignment horizontal="center" readingOrder="0" shrinkToFit="0" vertical="center" wrapText="1"/>
    </xf>
    <xf borderId="27" fillId="5" fontId="3" numFmtId="0" xfId="0" applyAlignment="1" applyBorder="1" applyFont="1">
      <alignment horizontal="center" readingOrder="0" shrinkToFit="0" vertical="center" wrapText="1"/>
    </xf>
    <xf borderId="39" fillId="6" fontId="6" numFmtId="0" xfId="0" applyAlignment="1" applyBorder="1" applyFont="1">
      <alignment horizontal="center" shrinkToFit="0" vertical="center" wrapText="1"/>
    </xf>
    <xf borderId="40" fillId="6" fontId="6" numFmtId="0" xfId="0" applyAlignment="1" applyBorder="1" applyFont="1">
      <alignment horizontal="center" shrinkToFit="0" vertical="center" wrapText="1"/>
    </xf>
    <xf borderId="41" fillId="6" fontId="6" numFmtId="0" xfId="0" applyAlignment="1" applyBorder="1" applyFont="1">
      <alignment horizontal="center" shrinkToFit="0" vertical="center" wrapText="1"/>
    </xf>
    <xf borderId="21" fillId="6" fontId="6" numFmtId="0" xfId="0" applyAlignment="1" applyBorder="1" applyFont="1">
      <alignment horizontal="center" readingOrder="0" shrinkToFit="0" vertical="center" wrapText="1"/>
    </xf>
    <xf borderId="2" fillId="6" fontId="3" numFmtId="0" xfId="0" applyAlignment="1" applyBorder="1" applyFont="1">
      <alignment horizontal="center" readingOrder="0" shrinkToFit="0" vertical="center" wrapText="1"/>
    </xf>
    <xf borderId="27" fillId="6" fontId="3" numFmtId="0" xfId="0" applyAlignment="1" applyBorder="1" applyFont="1">
      <alignment horizontal="center" readingOrder="0" shrinkToFit="0" vertical="center" wrapText="1"/>
    </xf>
    <xf borderId="39" fillId="0" fontId="5" numFmtId="0" xfId="0" applyBorder="1" applyFont="1"/>
    <xf borderId="40" fillId="0" fontId="5" numFmtId="0" xfId="0" applyBorder="1" applyFont="1"/>
    <xf borderId="41" fillId="0" fontId="5" numFmtId="0" xfId="0" applyBorder="1" applyFont="1"/>
    <xf borderId="2" fillId="4" fontId="3" numFmtId="10" xfId="0" applyAlignment="1" applyBorder="1" applyFont="1" applyNumberFormat="1">
      <alignment horizontal="center" readingOrder="0" shrinkToFit="0" vertical="center" wrapText="1"/>
    </xf>
    <xf borderId="27" fillId="4" fontId="3" numFmtId="10" xfId="0" applyAlignment="1" applyBorder="1" applyFont="1" applyNumberFormat="1">
      <alignment horizontal="center" readingOrder="0" shrinkToFit="0" vertical="center" wrapText="1"/>
    </xf>
    <xf borderId="2" fillId="5" fontId="3" numFmtId="10" xfId="0" applyAlignment="1" applyBorder="1" applyFont="1" applyNumberFormat="1">
      <alignment horizontal="center" readingOrder="0" shrinkToFit="0" vertical="center" wrapText="1"/>
    </xf>
    <xf borderId="27" fillId="5" fontId="3" numFmtId="10" xfId="0" applyAlignment="1" applyBorder="1" applyFont="1" applyNumberFormat="1">
      <alignment horizontal="center" readingOrder="0" shrinkToFit="0" vertical="center" wrapText="1"/>
    </xf>
    <xf borderId="2" fillId="6" fontId="3" numFmtId="10" xfId="0" applyAlignment="1" applyBorder="1" applyFont="1" applyNumberFormat="1">
      <alignment horizontal="center" readingOrder="0" shrinkToFit="0" vertical="center" wrapText="1"/>
    </xf>
    <xf borderId="27" fillId="6" fontId="3" numFmtId="10" xfId="0" applyAlignment="1" applyBorder="1" applyFont="1" applyNumberFormat="1">
      <alignment horizontal="center" readingOrder="0" shrinkToFit="0" vertical="center" wrapText="1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</cellXfs>
  <cellStyles count="1">
    <cellStyle xfId="0" name="Normal" builtinId="0"/>
  </cellStyles>
  <dxfs count="1">
    <dxf>
      <font>
        <color rgb="FFB7B7B7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 errors by model and split sorted by split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TIGRE!$V$22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TIGRE!$V$23:$V$30</c:f>
              <c:numCache/>
            </c:numRef>
          </c:val>
        </c:ser>
        <c:ser>
          <c:idx val="1"/>
          <c:order val="1"/>
          <c:tx>
            <c:strRef>
              <c:f>TIGRE!$W$22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TIGRE!$W$23:$W$30</c:f>
              <c:numCache/>
            </c:numRef>
          </c:val>
        </c:ser>
        <c:ser>
          <c:idx val="2"/>
          <c:order val="2"/>
          <c:tx>
            <c:strRef>
              <c:f>TIGRE!$X$22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TIGRE!$X$23:$X$30</c:f>
              <c:numCache/>
            </c:numRef>
          </c:val>
        </c:ser>
        <c:ser>
          <c:idx val="3"/>
          <c:order val="3"/>
          <c:tx>
            <c:strRef>
              <c:f>TIGRE!$Y$22</c:f>
            </c:strRef>
          </c:tx>
          <c:spPr>
            <a:solidFill>
              <a:srgbClr val="F6A1CB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TIGRE!$Y$23:$Y$30</c:f>
              <c:numCache/>
            </c:numRef>
          </c:val>
        </c:ser>
        <c:ser>
          <c:idx val="4"/>
          <c:order val="4"/>
          <c:tx>
            <c:strRef>
              <c:f>TIGRE!$Z$22</c:f>
            </c:strRef>
          </c:tx>
          <c:spPr>
            <a:solidFill>
              <a:srgbClr val="FFFF66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TIGRE!$Z$23:$Z$30</c:f>
              <c:numCache/>
            </c:numRef>
          </c:val>
        </c:ser>
        <c:ser>
          <c:idx val="5"/>
          <c:order val="5"/>
          <c:tx>
            <c:strRef>
              <c:f>TIGRE!$AA$22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TIGRE!$AA$23:$AA$30</c:f>
              <c:numCache/>
            </c:numRef>
          </c:val>
        </c:ser>
        <c:overlap val="100"/>
        <c:axId val="981329380"/>
        <c:axId val="995290425"/>
      </c:barChart>
      <c:catAx>
        <c:axId val="981329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split/model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290425"/>
      </c:catAx>
      <c:valAx>
        <c:axId val="995290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1329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 Errors by model and split sorted by dataset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TIGRE!$V$33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TIGRE!$V$34:$V$41</c:f>
              <c:numCache/>
            </c:numRef>
          </c:val>
        </c:ser>
        <c:ser>
          <c:idx val="1"/>
          <c:order val="1"/>
          <c:tx>
            <c:strRef>
              <c:f>TIGRE!$W$33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TIGRE!$W$34:$W$41</c:f>
              <c:numCache/>
            </c:numRef>
          </c:val>
        </c:ser>
        <c:ser>
          <c:idx val="2"/>
          <c:order val="2"/>
          <c:tx>
            <c:strRef>
              <c:f>TIGRE!$X$33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TIGRE!$X$34:$X$41</c:f>
              <c:numCache/>
            </c:numRef>
          </c:val>
        </c:ser>
        <c:ser>
          <c:idx val="3"/>
          <c:order val="3"/>
          <c:tx>
            <c:strRef>
              <c:f>TIGRE!$Y$33</c:f>
            </c:strRef>
          </c:tx>
          <c:spPr>
            <a:solidFill>
              <a:srgbClr val="F6A1CB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TIGRE!$Y$34:$Y$41</c:f>
              <c:numCache/>
            </c:numRef>
          </c:val>
        </c:ser>
        <c:ser>
          <c:idx val="4"/>
          <c:order val="4"/>
          <c:tx>
            <c:strRef>
              <c:f>TIGRE!$Z$33</c:f>
            </c:strRef>
          </c:tx>
          <c:spPr>
            <a:solidFill>
              <a:srgbClr val="FFFF66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TIGRE!$Z$34:$Z$41</c:f>
              <c:numCache/>
            </c:numRef>
          </c:val>
        </c:ser>
        <c:ser>
          <c:idx val="5"/>
          <c:order val="5"/>
          <c:tx>
            <c:strRef>
              <c:f>TIGRE!$AA$33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TIGRE!$AA$34:$AA$41</c:f>
              <c:numCache/>
            </c:numRef>
          </c:val>
        </c:ser>
        <c:overlap val="100"/>
        <c:axId val="2144854880"/>
        <c:axId val="1240570029"/>
      </c:barChart>
      <c:catAx>
        <c:axId val="214485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split/model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0570029"/>
      </c:catAx>
      <c:valAx>
        <c:axId val="1240570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48548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 Errors by model and split sorted by model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TIGRE!$V$44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TIGRE!$V$45:$V$52</c:f>
              <c:numCache/>
            </c:numRef>
          </c:val>
        </c:ser>
        <c:ser>
          <c:idx val="1"/>
          <c:order val="1"/>
          <c:tx>
            <c:strRef>
              <c:f>TIGRE!$W$44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TIGRE!$W$45:$W$52</c:f>
              <c:numCache/>
            </c:numRef>
          </c:val>
        </c:ser>
        <c:ser>
          <c:idx val="2"/>
          <c:order val="2"/>
          <c:tx>
            <c:strRef>
              <c:f>TIGRE!$X$44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TIGRE!$X$45:$X$52</c:f>
              <c:numCache/>
            </c:numRef>
          </c:val>
        </c:ser>
        <c:ser>
          <c:idx val="3"/>
          <c:order val="3"/>
          <c:tx>
            <c:strRef>
              <c:f>TIGRE!$Y$44</c:f>
            </c:strRef>
          </c:tx>
          <c:spPr>
            <a:solidFill>
              <a:srgbClr val="F6A1CB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TIGRE!$Y$45:$Y$52</c:f>
              <c:numCache/>
            </c:numRef>
          </c:val>
        </c:ser>
        <c:ser>
          <c:idx val="4"/>
          <c:order val="4"/>
          <c:tx>
            <c:strRef>
              <c:f>TIGRE!$Z$44</c:f>
            </c:strRef>
          </c:tx>
          <c:spPr>
            <a:solidFill>
              <a:srgbClr val="FFFF66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TIGRE!$Z$45:$Z$52</c:f>
              <c:numCache/>
            </c:numRef>
          </c:val>
        </c:ser>
        <c:ser>
          <c:idx val="5"/>
          <c:order val="5"/>
          <c:tx>
            <c:strRef>
              <c:f>TIGRE!$AA$44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TIGRE!$AA$45:$AA$52</c:f>
              <c:numCache/>
            </c:numRef>
          </c:val>
        </c:ser>
        <c:overlap val="100"/>
        <c:axId val="1950676301"/>
        <c:axId val="703989821"/>
      </c:barChart>
      <c:catAx>
        <c:axId val="19506763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split/model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3989821"/>
      </c:catAx>
      <c:valAx>
        <c:axId val="703989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06763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Errors by model and split sorted by split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TIGRE!$V$22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TIGRE!$V$23:$V$30</c:f>
              <c:numCache/>
            </c:numRef>
          </c:val>
        </c:ser>
        <c:ser>
          <c:idx val="1"/>
          <c:order val="1"/>
          <c:tx>
            <c:strRef>
              <c:f>TIGRE!$W$22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TIGRE!$W$23:$W$30</c:f>
              <c:numCache/>
            </c:numRef>
          </c:val>
        </c:ser>
        <c:ser>
          <c:idx val="2"/>
          <c:order val="2"/>
          <c:tx>
            <c:strRef>
              <c:f>TIGRE!$X$22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TIGRE!$X$23:$X$30</c:f>
              <c:numCache/>
            </c:numRef>
          </c:val>
        </c:ser>
        <c:ser>
          <c:idx val="3"/>
          <c:order val="3"/>
          <c:tx>
            <c:strRef>
              <c:f>TIGRE!$Y$22</c:f>
            </c:strRef>
          </c:tx>
          <c:spPr>
            <a:solidFill>
              <a:srgbClr val="F6A1CB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TIGRE!$Y$23:$Y$30</c:f>
              <c:numCache/>
            </c:numRef>
          </c:val>
        </c:ser>
        <c:ser>
          <c:idx val="4"/>
          <c:order val="4"/>
          <c:tx>
            <c:strRef>
              <c:f>TIGRE!$Z$22</c:f>
            </c:strRef>
          </c:tx>
          <c:spPr>
            <a:solidFill>
              <a:srgbClr val="FFFF66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TIGRE!$Z$23:$Z$30</c:f>
              <c:numCache/>
            </c:numRef>
          </c:val>
        </c:ser>
        <c:ser>
          <c:idx val="5"/>
          <c:order val="5"/>
          <c:tx>
            <c:strRef>
              <c:f>TIGRE!$AA$22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TIGRE!$U$23:$U$30</c:f>
            </c:strRef>
          </c:cat>
          <c:val>
            <c:numRef>
              <c:f>TIGRE!$AA$23:$AA$30</c:f>
              <c:numCache/>
            </c:numRef>
          </c:val>
        </c:ser>
        <c:overlap val="100"/>
        <c:axId val="21779951"/>
        <c:axId val="2040566290"/>
      </c:barChart>
      <c:catAx>
        <c:axId val="21779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split/model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0566290"/>
      </c:catAx>
      <c:valAx>
        <c:axId val="2040566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7799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Errors by model and split sorted by dataset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TIGRE!$V$33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TIGRE!$V$34:$V$41</c:f>
              <c:numCache/>
            </c:numRef>
          </c:val>
        </c:ser>
        <c:ser>
          <c:idx val="1"/>
          <c:order val="1"/>
          <c:tx>
            <c:strRef>
              <c:f>TIGRE!$W$33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TIGRE!$W$34:$W$41</c:f>
              <c:numCache/>
            </c:numRef>
          </c:val>
        </c:ser>
        <c:ser>
          <c:idx val="2"/>
          <c:order val="2"/>
          <c:tx>
            <c:strRef>
              <c:f>TIGRE!$X$33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TIGRE!$X$34:$X$41</c:f>
              <c:numCache/>
            </c:numRef>
          </c:val>
        </c:ser>
        <c:ser>
          <c:idx val="3"/>
          <c:order val="3"/>
          <c:tx>
            <c:strRef>
              <c:f>TIGRE!$Y$33</c:f>
            </c:strRef>
          </c:tx>
          <c:spPr>
            <a:solidFill>
              <a:srgbClr val="F6A1CB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TIGRE!$Y$34:$Y$41</c:f>
              <c:numCache/>
            </c:numRef>
          </c:val>
        </c:ser>
        <c:ser>
          <c:idx val="4"/>
          <c:order val="4"/>
          <c:tx>
            <c:strRef>
              <c:f>TIGRE!$Z$33</c:f>
            </c:strRef>
          </c:tx>
          <c:spPr>
            <a:solidFill>
              <a:srgbClr val="FFFF66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TIGRE!$Z$34:$Z$41</c:f>
              <c:numCache/>
            </c:numRef>
          </c:val>
        </c:ser>
        <c:ser>
          <c:idx val="5"/>
          <c:order val="5"/>
          <c:tx>
            <c:strRef>
              <c:f>TIGRE!$AA$33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TIGRE!$U$34:$U$41</c:f>
            </c:strRef>
          </c:cat>
          <c:val>
            <c:numRef>
              <c:f>TIGRE!$AA$34:$AA$41</c:f>
              <c:numCache/>
            </c:numRef>
          </c:val>
        </c:ser>
        <c:overlap val="100"/>
        <c:axId val="769035618"/>
        <c:axId val="203239804"/>
      </c:barChart>
      <c:catAx>
        <c:axId val="769035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split/model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239804"/>
      </c:catAx>
      <c:valAx>
        <c:axId val="203239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9035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Errors by model and split sorted by model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TIGRE!$V$44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TIGRE!$V$45:$V$52</c:f>
              <c:numCache/>
            </c:numRef>
          </c:val>
        </c:ser>
        <c:ser>
          <c:idx val="1"/>
          <c:order val="1"/>
          <c:tx>
            <c:strRef>
              <c:f>TIGRE!$W$44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TIGRE!$W$45:$W$52</c:f>
              <c:numCache/>
            </c:numRef>
          </c:val>
        </c:ser>
        <c:ser>
          <c:idx val="2"/>
          <c:order val="2"/>
          <c:tx>
            <c:strRef>
              <c:f>TIGRE!$X$44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TIGRE!$X$45:$X$52</c:f>
              <c:numCache/>
            </c:numRef>
          </c:val>
        </c:ser>
        <c:ser>
          <c:idx val="3"/>
          <c:order val="3"/>
          <c:tx>
            <c:strRef>
              <c:f>TIGRE!$Y$44</c:f>
            </c:strRef>
          </c:tx>
          <c:spPr>
            <a:solidFill>
              <a:srgbClr val="F6A1CB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TIGRE!$Y$45:$Y$52</c:f>
              <c:numCache/>
            </c:numRef>
          </c:val>
        </c:ser>
        <c:ser>
          <c:idx val="4"/>
          <c:order val="4"/>
          <c:tx>
            <c:strRef>
              <c:f>TIGRE!$Z$44</c:f>
            </c:strRef>
          </c:tx>
          <c:spPr>
            <a:solidFill>
              <a:srgbClr val="FFFF66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TIGRE!$Z$45:$Z$52</c:f>
              <c:numCache/>
            </c:numRef>
          </c:val>
        </c:ser>
        <c:ser>
          <c:idx val="5"/>
          <c:order val="5"/>
          <c:tx>
            <c:strRef>
              <c:f>TIGRE!$AA$44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TIGRE!$U$45:$U$52</c:f>
            </c:strRef>
          </c:cat>
          <c:val>
            <c:numRef>
              <c:f>TIGRE!$AA$45:$AA$52</c:f>
              <c:numCache/>
            </c:numRef>
          </c:val>
        </c:ser>
        <c:overlap val="100"/>
        <c:axId val="2136563727"/>
        <c:axId val="221288666"/>
      </c:barChart>
      <c:catAx>
        <c:axId val="2136563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split/model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288666"/>
      </c:catAx>
      <c:valAx>
        <c:axId val="221288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5637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Scaled errors by model and split sorted by dataset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TIGRE!$V$55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TIGRE!$U$56:$U$63</c:f>
            </c:strRef>
          </c:cat>
          <c:val>
            <c:numRef>
              <c:f>TIGRE!$V$56:$V$63</c:f>
              <c:numCache/>
            </c:numRef>
          </c:val>
        </c:ser>
        <c:ser>
          <c:idx val="1"/>
          <c:order val="1"/>
          <c:tx>
            <c:strRef>
              <c:f>TIGRE!$W$55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TIGRE!$U$56:$U$63</c:f>
            </c:strRef>
          </c:cat>
          <c:val>
            <c:numRef>
              <c:f>TIGRE!$W$56:$W$63</c:f>
              <c:numCache/>
            </c:numRef>
          </c:val>
        </c:ser>
        <c:ser>
          <c:idx val="2"/>
          <c:order val="2"/>
          <c:tx>
            <c:strRef>
              <c:f>TIGRE!$X$55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TIGRE!$U$56:$U$63</c:f>
            </c:strRef>
          </c:cat>
          <c:val>
            <c:numRef>
              <c:f>TIGRE!$X$56:$X$63</c:f>
              <c:numCache/>
            </c:numRef>
          </c:val>
        </c:ser>
        <c:ser>
          <c:idx val="3"/>
          <c:order val="3"/>
          <c:tx>
            <c:strRef>
              <c:f>TIGRE!$Y$55</c:f>
            </c:strRef>
          </c:tx>
          <c:spPr>
            <a:solidFill>
              <a:srgbClr val="F6A1CB"/>
            </a:solidFill>
            <a:ln cmpd="sng">
              <a:solidFill>
                <a:srgbClr val="000000"/>
              </a:solidFill>
            </a:ln>
          </c:spPr>
          <c:cat>
            <c:strRef>
              <c:f>TIGRE!$U$56:$U$63</c:f>
            </c:strRef>
          </c:cat>
          <c:val>
            <c:numRef>
              <c:f>TIGRE!$Y$56:$Y$63</c:f>
              <c:numCache/>
            </c:numRef>
          </c:val>
        </c:ser>
        <c:ser>
          <c:idx val="4"/>
          <c:order val="4"/>
          <c:tx>
            <c:strRef>
              <c:f>TIGRE!$Z$55</c:f>
            </c:strRef>
          </c:tx>
          <c:spPr>
            <a:solidFill>
              <a:srgbClr val="FFFF66"/>
            </a:solidFill>
            <a:ln cmpd="sng">
              <a:solidFill>
                <a:srgbClr val="000000"/>
              </a:solidFill>
            </a:ln>
          </c:spPr>
          <c:cat>
            <c:strRef>
              <c:f>TIGRE!$U$56:$U$63</c:f>
            </c:strRef>
          </c:cat>
          <c:val>
            <c:numRef>
              <c:f>TIGRE!$Z$56:$Z$63</c:f>
              <c:numCache/>
            </c:numRef>
          </c:val>
        </c:ser>
        <c:ser>
          <c:idx val="5"/>
          <c:order val="5"/>
          <c:tx>
            <c:strRef>
              <c:f>TIGRE!$AA$55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TIGRE!$U$56:$U$63</c:f>
            </c:strRef>
          </c:cat>
          <c:val>
            <c:numRef>
              <c:f>TIGRE!$AA$56:$AA$63</c:f>
              <c:numCache/>
            </c:numRef>
          </c:val>
        </c:ser>
        <c:overlap val="100"/>
        <c:axId val="221771720"/>
        <c:axId val="1520463269"/>
      </c:barChart>
      <c:catAx>
        <c:axId val="221771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split/model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463269"/>
      </c:catAx>
      <c:valAx>
        <c:axId val="15204632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7717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DataViz!$C$27:$C$28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DataViz!$B$29:$B$40</c:f>
            </c:strRef>
          </c:cat>
          <c:val>
            <c:numRef>
              <c:f>DataViz!$C$29:$C$40</c:f>
              <c:numCache/>
            </c:numRef>
          </c:val>
        </c:ser>
        <c:ser>
          <c:idx val="1"/>
          <c:order val="1"/>
          <c:tx>
            <c:strRef>
              <c:f>DataViz!$D$27:$D$28</c:f>
            </c:strRef>
          </c:tx>
          <c:spPr>
            <a:solidFill>
              <a:srgbClr val="FAF574"/>
            </a:solidFill>
            <a:ln cmpd="sng">
              <a:solidFill>
                <a:srgbClr val="000000"/>
              </a:solidFill>
            </a:ln>
          </c:spPr>
          <c:cat>
            <c:strRef>
              <c:f>DataViz!$B$29:$B$40</c:f>
            </c:strRef>
          </c:cat>
          <c:val>
            <c:numRef>
              <c:f>DataViz!$D$29:$D$40</c:f>
              <c:numCache/>
            </c:numRef>
          </c:val>
        </c:ser>
        <c:ser>
          <c:idx val="2"/>
          <c:order val="2"/>
          <c:tx>
            <c:strRef>
              <c:f>DataViz!$E$27:$E$28</c:f>
            </c:strRef>
          </c:tx>
          <c:spPr>
            <a:solidFill>
              <a:srgbClr val="FF95D7"/>
            </a:solidFill>
            <a:ln cmpd="sng">
              <a:solidFill>
                <a:srgbClr val="000000"/>
              </a:solidFill>
            </a:ln>
          </c:spPr>
          <c:cat>
            <c:strRef>
              <c:f>DataViz!$B$29:$B$40</c:f>
            </c:strRef>
          </c:cat>
          <c:val>
            <c:numRef>
              <c:f>DataViz!$E$29:$E$40</c:f>
              <c:numCache/>
            </c:numRef>
          </c:val>
        </c:ser>
        <c:ser>
          <c:idx val="3"/>
          <c:order val="3"/>
          <c:tx>
            <c:strRef>
              <c:f>DataViz!$F$27:$F$28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DataViz!$B$29:$B$40</c:f>
            </c:strRef>
          </c:cat>
          <c:val>
            <c:numRef>
              <c:f>DataViz!$F$29:$F$40</c:f>
              <c:numCache/>
            </c:numRef>
          </c:val>
        </c:ser>
        <c:ser>
          <c:idx val="4"/>
          <c:order val="4"/>
          <c:tx>
            <c:strRef>
              <c:f>DataViz!$G$27:$G$28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DataViz!$B$29:$B$40</c:f>
            </c:strRef>
          </c:cat>
          <c:val>
            <c:numRef>
              <c:f>DataViz!$G$29:$G$40</c:f>
              <c:numCache/>
            </c:numRef>
          </c:val>
        </c:ser>
        <c:ser>
          <c:idx val="5"/>
          <c:order val="5"/>
          <c:tx>
            <c:strRef>
              <c:f>DataViz!$H$27:$H$28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DataViz!$B$29:$B$40</c:f>
            </c:strRef>
          </c:cat>
          <c:val>
            <c:numRef>
              <c:f>DataViz!$H$29:$H$40</c:f>
              <c:numCache/>
            </c:numRef>
          </c:val>
        </c:ser>
        <c:overlap val="100"/>
        <c:axId val="227120931"/>
        <c:axId val="1275072271"/>
      </c:barChart>
      <c:catAx>
        <c:axId val="227120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5072271"/>
      </c:catAx>
      <c:valAx>
        <c:axId val="1275072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7120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DataViz!$K$27:$K$28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DataViz!$J$29:$J$34</c:f>
            </c:strRef>
          </c:cat>
          <c:val>
            <c:numRef>
              <c:f>DataViz!$K$29:$K$34</c:f>
              <c:numCache/>
            </c:numRef>
          </c:val>
        </c:ser>
        <c:ser>
          <c:idx val="1"/>
          <c:order val="1"/>
          <c:tx>
            <c:strRef>
              <c:f>DataViz!$L$27:$L$28</c:f>
            </c:strRef>
          </c:tx>
          <c:spPr>
            <a:solidFill>
              <a:srgbClr val="FAF574"/>
            </a:solidFill>
            <a:ln cmpd="sng">
              <a:solidFill>
                <a:srgbClr val="000000"/>
              </a:solidFill>
            </a:ln>
          </c:spPr>
          <c:cat>
            <c:strRef>
              <c:f>DataViz!$J$29:$J$34</c:f>
            </c:strRef>
          </c:cat>
          <c:val>
            <c:numRef>
              <c:f>DataViz!$L$29:$L$34</c:f>
              <c:numCache/>
            </c:numRef>
          </c:val>
        </c:ser>
        <c:ser>
          <c:idx val="2"/>
          <c:order val="2"/>
          <c:tx>
            <c:strRef>
              <c:f>DataViz!$M$27:$M$28</c:f>
            </c:strRef>
          </c:tx>
          <c:spPr>
            <a:solidFill>
              <a:srgbClr val="FF95D7"/>
            </a:solidFill>
            <a:ln cmpd="sng">
              <a:solidFill>
                <a:srgbClr val="000000"/>
              </a:solidFill>
            </a:ln>
          </c:spPr>
          <c:cat>
            <c:strRef>
              <c:f>DataViz!$J$29:$J$34</c:f>
            </c:strRef>
          </c:cat>
          <c:val>
            <c:numRef>
              <c:f>DataViz!$M$29:$M$34</c:f>
              <c:numCache/>
            </c:numRef>
          </c:val>
        </c:ser>
        <c:ser>
          <c:idx val="3"/>
          <c:order val="3"/>
          <c:tx>
            <c:strRef>
              <c:f>DataViz!$N$27:$N$28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DataViz!$J$29:$J$34</c:f>
            </c:strRef>
          </c:cat>
          <c:val>
            <c:numRef>
              <c:f>DataViz!$N$29:$N$34</c:f>
              <c:numCache/>
            </c:numRef>
          </c:val>
        </c:ser>
        <c:ser>
          <c:idx val="4"/>
          <c:order val="4"/>
          <c:tx>
            <c:strRef>
              <c:f>DataViz!$O$27:$O$28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DataViz!$J$29:$J$34</c:f>
            </c:strRef>
          </c:cat>
          <c:val>
            <c:numRef>
              <c:f>DataViz!$O$29:$O$34</c:f>
              <c:numCache/>
            </c:numRef>
          </c:val>
        </c:ser>
        <c:ser>
          <c:idx val="5"/>
          <c:order val="5"/>
          <c:tx>
            <c:strRef>
              <c:f>DataViz!$P$27:$P$28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DataViz!$J$29:$J$34</c:f>
            </c:strRef>
          </c:cat>
          <c:val>
            <c:numRef>
              <c:f>DataViz!$P$29:$P$34</c:f>
              <c:numCache/>
            </c:numRef>
          </c:val>
        </c:ser>
        <c:overlap val="100"/>
        <c:axId val="202201597"/>
        <c:axId val="181392464"/>
      </c:barChart>
      <c:catAx>
        <c:axId val="202201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392464"/>
      </c:catAx>
      <c:valAx>
        <c:axId val="181392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015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DataViz!$C$42:$C$43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cat>
            <c:strRef>
              <c:f>DataViz!$B$44:$B$49</c:f>
            </c:strRef>
          </c:cat>
          <c:val>
            <c:numRef>
              <c:f>DataViz!$C$44:$C$49</c:f>
              <c:numCache/>
            </c:numRef>
          </c:val>
        </c:ser>
        <c:ser>
          <c:idx val="1"/>
          <c:order val="1"/>
          <c:tx>
            <c:strRef>
              <c:f>DataViz!$D$42:$D$43</c:f>
            </c:strRef>
          </c:tx>
          <c:spPr>
            <a:solidFill>
              <a:srgbClr val="FAF574"/>
            </a:solidFill>
            <a:ln cmpd="sng">
              <a:solidFill>
                <a:srgbClr val="000000"/>
              </a:solidFill>
            </a:ln>
          </c:spPr>
          <c:cat>
            <c:strRef>
              <c:f>DataViz!$B$44:$B$49</c:f>
            </c:strRef>
          </c:cat>
          <c:val>
            <c:numRef>
              <c:f>DataViz!$D$44:$D$49</c:f>
              <c:numCache/>
            </c:numRef>
          </c:val>
        </c:ser>
        <c:ser>
          <c:idx val="2"/>
          <c:order val="2"/>
          <c:tx>
            <c:strRef>
              <c:f>DataViz!$E$42:$E$43</c:f>
            </c:strRef>
          </c:tx>
          <c:spPr>
            <a:solidFill>
              <a:srgbClr val="FF95D7"/>
            </a:solidFill>
            <a:ln cmpd="sng">
              <a:solidFill>
                <a:srgbClr val="000000"/>
              </a:solidFill>
            </a:ln>
          </c:spPr>
          <c:cat>
            <c:strRef>
              <c:f>DataViz!$B$44:$B$49</c:f>
            </c:strRef>
          </c:cat>
          <c:val>
            <c:numRef>
              <c:f>DataViz!$E$44:$E$49</c:f>
              <c:numCache/>
            </c:numRef>
          </c:val>
        </c:ser>
        <c:ser>
          <c:idx val="3"/>
          <c:order val="3"/>
          <c:tx>
            <c:strRef>
              <c:f>DataViz!$F$42:$F$43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DataViz!$B$44:$B$49</c:f>
            </c:strRef>
          </c:cat>
          <c:val>
            <c:numRef>
              <c:f>DataViz!$F$44:$F$49</c:f>
              <c:numCache/>
            </c:numRef>
          </c:val>
        </c:ser>
        <c:ser>
          <c:idx val="4"/>
          <c:order val="4"/>
          <c:tx>
            <c:strRef>
              <c:f>DataViz!$G$42:$G$43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DataViz!$B$44:$B$49</c:f>
            </c:strRef>
          </c:cat>
          <c:val>
            <c:numRef>
              <c:f>DataViz!$G$44:$G$49</c:f>
              <c:numCache/>
            </c:numRef>
          </c:val>
        </c:ser>
        <c:ser>
          <c:idx val="5"/>
          <c:order val="5"/>
          <c:tx>
            <c:strRef>
              <c:f>DataViz!$H$42:$H$43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DataViz!$B$44:$B$49</c:f>
            </c:strRef>
          </c:cat>
          <c:val>
            <c:numRef>
              <c:f>DataViz!$H$44:$H$49</c:f>
              <c:numCache/>
            </c:numRef>
          </c:val>
        </c:ser>
        <c:overlap val="100"/>
        <c:axId val="402907626"/>
        <c:axId val="712519379"/>
      </c:barChart>
      <c:catAx>
        <c:axId val="4029076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2519379"/>
      </c:catAx>
      <c:valAx>
        <c:axId val="7125193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9076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428625</xdr:colOff>
      <xdr:row>19</xdr:row>
      <xdr:rowOff>171450</xdr:rowOff>
    </xdr:from>
    <xdr:ext cx="4781550" cy="29527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28</xdr:col>
      <xdr:colOff>428625</xdr:colOff>
      <xdr:row>34</xdr:row>
      <xdr:rowOff>161925</xdr:rowOff>
    </xdr:from>
    <xdr:ext cx="4781550" cy="2952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28</xdr:col>
      <xdr:colOff>428625</xdr:colOff>
      <xdr:row>50</xdr:row>
      <xdr:rowOff>47625</xdr:rowOff>
    </xdr:from>
    <xdr:ext cx="4781550" cy="29527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33</xdr:col>
      <xdr:colOff>581025</xdr:colOff>
      <xdr:row>19</xdr:row>
      <xdr:rowOff>152400</xdr:rowOff>
    </xdr:from>
    <xdr:ext cx="4781550" cy="29527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33</xdr:col>
      <xdr:colOff>581025</xdr:colOff>
      <xdr:row>34</xdr:row>
      <xdr:rowOff>180975</xdr:rowOff>
    </xdr:from>
    <xdr:ext cx="4781550" cy="29527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33</xdr:col>
      <xdr:colOff>561975</xdr:colOff>
      <xdr:row>50</xdr:row>
      <xdr:rowOff>47625</xdr:rowOff>
    </xdr:from>
    <xdr:ext cx="4781550" cy="29527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19</xdr:col>
      <xdr:colOff>19050</xdr:colOff>
      <xdr:row>65</xdr:row>
      <xdr:rowOff>38100</xdr:rowOff>
    </xdr:from>
    <xdr:ext cx="4781550" cy="29527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27</xdr:row>
      <xdr:rowOff>57150</xdr:rowOff>
    </xdr:from>
    <xdr:ext cx="3943350" cy="26574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219075</xdr:colOff>
      <xdr:row>27</xdr:row>
      <xdr:rowOff>57150</xdr:rowOff>
    </xdr:from>
    <xdr:ext cx="3638550" cy="26574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28575</xdr:colOff>
      <xdr:row>42</xdr:row>
      <xdr:rowOff>47625</xdr:rowOff>
    </xdr:from>
    <xdr:ext cx="3943350" cy="26574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7" max="7" width="14.0"/>
    <col customWidth="1" min="8" max="8" width="16.5"/>
    <col customWidth="1" min="11" max="11" width="15.75"/>
  </cols>
  <sheetData>
    <row r="1">
      <c r="A1" s="1" t="s">
        <v>0</v>
      </c>
      <c r="D1" s="2"/>
      <c r="M1" s="3" t="s">
        <v>1</v>
      </c>
    </row>
    <row r="2">
      <c r="B2" s="2" t="s">
        <v>2</v>
      </c>
      <c r="N2" s="3" t="s">
        <v>3</v>
      </c>
    </row>
    <row r="3">
      <c r="A3" s="4"/>
      <c r="B3" s="5" t="s">
        <v>4</v>
      </c>
      <c r="C3" s="6" t="s">
        <v>5</v>
      </c>
      <c r="D3" s="7" t="s">
        <v>6</v>
      </c>
      <c r="E3" s="8"/>
      <c r="F3" s="6" t="s">
        <v>7</v>
      </c>
      <c r="G3" s="9" t="s">
        <v>8</v>
      </c>
      <c r="H3" s="6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N3" s="3" t="s">
        <v>14</v>
      </c>
      <c r="T3" s="11" t="s">
        <v>15</v>
      </c>
      <c r="U3" s="12"/>
      <c r="V3" s="12"/>
      <c r="W3" s="11" t="s">
        <v>16</v>
      </c>
      <c r="Y3" s="3" t="s">
        <v>17</v>
      </c>
    </row>
    <row r="4" ht="27.0" customHeight="1">
      <c r="A4" s="4"/>
      <c r="B4" s="13"/>
      <c r="C4" s="14"/>
      <c r="D4" s="15" t="s">
        <v>18</v>
      </c>
      <c r="E4" s="16" t="s">
        <v>19</v>
      </c>
      <c r="F4" s="14"/>
      <c r="G4" s="14"/>
      <c r="H4" s="14"/>
      <c r="I4" s="14"/>
      <c r="J4" s="14"/>
      <c r="K4" s="14"/>
      <c r="L4" s="14"/>
      <c r="N4" s="3" t="s">
        <v>20</v>
      </c>
      <c r="T4" s="11" t="s">
        <v>21</v>
      </c>
      <c r="U4" s="11" t="s">
        <v>22</v>
      </c>
      <c r="V4" s="11" t="s">
        <v>23</v>
      </c>
    </row>
    <row r="5">
      <c r="B5" s="17" t="s">
        <v>24</v>
      </c>
      <c r="C5" s="18" t="b">
        <v>0</v>
      </c>
      <c r="D5" s="19"/>
      <c r="E5" s="19"/>
      <c r="F5" s="20" t="b">
        <v>0</v>
      </c>
      <c r="G5" s="19"/>
      <c r="H5" s="19"/>
      <c r="I5" s="21" t="b">
        <v>0</v>
      </c>
      <c r="J5" s="21" t="b">
        <v>0</v>
      </c>
      <c r="K5" s="21" t="b">
        <v>1</v>
      </c>
      <c r="L5" s="21" t="b">
        <v>0</v>
      </c>
      <c r="S5" s="3" t="s">
        <v>25</v>
      </c>
      <c r="T5" s="22" t="b">
        <v>0</v>
      </c>
      <c r="U5" s="22" t="b">
        <v>0</v>
      </c>
      <c r="V5" s="22" t="b">
        <v>0</v>
      </c>
    </row>
    <row r="6" ht="15.75" customHeight="1">
      <c r="B6" s="17" t="s">
        <v>26</v>
      </c>
      <c r="C6" s="18" t="b">
        <v>0</v>
      </c>
      <c r="D6" s="19"/>
      <c r="E6" s="17"/>
      <c r="F6" s="23" t="b">
        <v>1</v>
      </c>
      <c r="G6" s="24" t="s">
        <v>27</v>
      </c>
      <c r="H6" s="25" t="s">
        <v>28</v>
      </c>
      <c r="I6" s="21" t="b">
        <v>1</v>
      </c>
      <c r="J6" s="18" t="b">
        <v>0</v>
      </c>
      <c r="K6" s="18" t="b">
        <v>0</v>
      </c>
      <c r="L6" s="18" t="b">
        <v>0</v>
      </c>
      <c r="T6" s="22" t="b">
        <v>0</v>
      </c>
      <c r="U6" s="22" t="b">
        <v>0</v>
      </c>
      <c r="V6" s="22" t="b">
        <v>0</v>
      </c>
    </row>
    <row r="7">
      <c r="A7" s="11" t="s">
        <v>29</v>
      </c>
      <c r="B7" s="17" t="s">
        <v>30</v>
      </c>
      <c r="C7" s="21" t="b">
        <v>1</v>
      </c>
      <c r="D7" s="24" t="s">
        <v>31</v>
      </c>
      <c r="E7" s="24" t="s">
        <v>32</v>
      </c>
      <c r="F7" s="26" t="s">
        <v>33</v>
      </c>
      <c r="G7" s="24" t="s">
        <v>27</v>
      </c>
      <c r="H7" s="24" t="s">
        <v>34</v>
      </c>
      <c r="I7" s="21" t="b">
        <v>1</v>
      </c>
      <c r="J7" s="18" t="b">
        <v>0</v>
      </c>
      <c r="K7" s="18" t="b">
        <v>0</v>
      </c>
      <c r="L7" s="18" t="b">
        <v>0</v>
      </c>
      <c r="T7" s="22" t="b">
        <v>0</v>
      </c>
      <c r="U7" s="22" t="b">
        <v>0</v>
      </c>
      <c r="V7" s="22" t="b">
        <v>0</v>
      </c>
    </row>
    <row r="8">
      <c r="A8" s="11"/>
      <c r="B8" s="17" t="s">
        <v>35</v>
      </c>
      <c r="C8" s="18" t="b">
        <v>0</v>
      </c>
      <c r="D8" s="19"/>
      <c r="E8" s="19"/>
      <c r="F8" s="20" t="b">
        <v>0</v>
      </c>
      <c r="G8" s="19"/>
      <c r="H8" s="19"/>
      <c r="I8" s="21" t="b">
        <v>1</v>
      </c>
      <c r="J8" s="18" t="b">
        <v>0</v>
      </c>
      <c r="K8" s="18" t="b">
        <v>0</v>
      </c>
      <c r="L8" s="18" t="b">
        <v>0</v>
      </c>
    </row>
    <row r="9">
      <c r="B9" s="24" t="s">
        <v>36</v>
      </c>
      <c r="C9" s="21" t="b">
        <v>1</v>
      </c>
      <c r="D9" s="24" t="s">
        <v>37</v>
      </c>
      <c r="E9" s="24" t="s">
        <v>38</v>
      </c>
      <c r="F9" s="20" t="b">
        <v>0</v>
      </c>
      <c r="G9" s="24" t="s">
        <v>27</v>
      </c>
      <c r="H9" s="27" t="s">
        <v>34</v>
      </c>
      <c r="I9" s="21" t="b">
        <v>1</v>
      </c>
      <c r="J9" s="18" t="b">
        <v>0</v>
      </c>
      <c r="K9" s="18" t="b">
        <v>0</v>
      </c>
      <c r="L9" s="18" t="b">
        <v>0</v>
      </c>
    </row>
    <row r="10">
      <c r="A10" s="12"/>
      <c r="B10" s="24" t="s">
        <v>39</v>
      </c>
      <c r="C10" s="18" t="b">
        <v>0</v>
      </c>
      <c r="D10" s="19"/>
      <c r="E10" s="19"/>
      <c r="F10" s="20" t="b">
        <v>0</v>
      </c>
      <c r="G10" s="19"/>
      <c r="H10" s="19"/>
      <c r="I10" s="21" t="b">
        <v>1</v>
      </c>
      <c r="J10" s="18" t="b">
        <v>0</v>
      </c>
      <c r="K10" s="18" t="b">
        <v>0</v>
      </c>
      <c r="L10" s="18" t="b">
        <v>0</v>
      </c>
      <c r="N10" s="3" t="s">
        <v>40</v>
      </c>
    </row>
    <row r="11">
      <c r="B11" s="28" t="s">
        <v>41</v>
      </c>
      <c r="C11" s="26" t="b">
        <v>1</v>
      </c>
      <c r="D11" s="25" t="s">
        <v>42</v>
      </c>
      <c r="E11" s="23" t="s">
        <v>43</v>
      </c>
      <c r="F11" s="23" t="b">
        <v>1</v>
      </c>
      <c r="G11" s="24" t="s">
        <v>27</v>
      </c>
      <c r="H11" s="27" t="s">
        <v>34</v>
      </c>
      <c r="I11" s="26" t="b">
        <v>1</v>
      </c>
      <c r="J11" s="29" t="b">
        <v>0</v>
      </c>
      <c r="K11" s="29" t="b">
        <v>0</v>
      </c>
      <c r="L11" s="29" t="b">
        <v>0</v>
      </c>
      <c r="N11" s="3" t="s">
        <v>44</v>
      </c>
      <c r="S11" s="11" t="s">
        <v>45</v>
      </c>
      <c r="T11" s="11" t="s">
        <v>46</v>
      </c>
      <c r="U11" s="11" t="s">
        <v>47</v>
      </c>
      <c r="V11" s="11" t="s">
        <v>48</v>
      </c>
      <c r="W11" s="11" t="s">
        <v>49</v>
      </c>
      <c r="X11" s="11" t="s">
        <v>22</v>
      </c>
      <c r="Y11" s="11" t="s">
        <v>23</v>
      </c>
    </row>
    <row r="12">
      <c r="A12" s="12"/>
      <c r="B12" s="23" t="s">
        <v>50</v>
      </c>
      <c r="C12" s="29" t="b">
        <v>0</v>
      </c>
      <c r="D12" s="20"/>
      <c r="E12" s="20"/>
      <c r="F12" s="20" t="b">
        <v>0</v>
      </c>
      <c r="G12" s="20"/>
      <c r="H12" s="20"/>
      <c r="I12" s="29" t="b">
        <v>0</v>
      </c>
      <c r="J12" s="29" t="b">
        <v>0</v>
      </c>
      <c r="K12" s="29" t="b">
        <v>0</v>
      </c>
      <c r="L12" s="29" t="b">
        <v>0</v>
      </c>
    </row>
    <row r="13">
      <c r="A13" s="11"/>
      <c r="B13" s="20"/>
      <c r="C13" s="29" t="b">
        <v>0</v>
      </c>
      <c r="D13" s="20"/>
      <c r="E13" s="20"/>
      <c r="F13" s="20" t="b">
        <v>0</v>
      </c>
      <c r="G13" s="20"/>
      <c r="H13" s="20"/>
      <c r="I13" s="29" t="b">
        <v>0</v>
      </c>
      <c r="J13" s="29" t="b">
        <v>0</v>
      </c>
      <c r="K13" s="29" t="b">
        <v>0</v>
      </c>
      <c r="L13" s="29" t="b">
        <v>0</v>
      </c>
      <c r="M13" s="3" t="s">
        <v>51</v>
      </c>
    </row>
    <row r="14">
      <c r="A14" s="12"/>
      <c r="B14" s="20"/>
      <c r="C14" s="29" t="b">
        <v>0</v>
      </c>
      <c r="D14" s="20"/>
      <c r="E14" s="20"/>
      <c r="F14" s="20" t="b">
        <v>0</v>
      </c>
      <c r="G14" s="20"/>
      <c r="H14" s="20"/>
      <c r="I14" s="29" t="b">
        <v>0</v>
      </c>
      <c r="J14" s="29" t="b">
        <v>0</v>
      </c>
      <c r="K14" s="29" t="b">
        <v>0</v>
      </c>
      <c r="L14" s="29" t="b">
        <v>0</v>
      </c>
      <c r="N14" s="3" t="s">
        <v>52</v>
      </c>
      <c r="S14" s="11" t="s">
        <v>53</v>
      </c>
      <c r="T14" s="11" t="s">
        <v>54</v>
      </c>
      <c r="U14" s="11" t="s">
        <v>22</v>
      </c>
      <c r="V14" s="11" t="s">
        <v>55</v>
      </c>
    </row>
    <row r="15">
      <c r="A15" s="12"/>
      <c r="B15" s="20"/>
      <c r="C15" s="29" t="b">
        <v>0</v>
      </c>
      <c r="D15" s="20"/>
      <c r="E15" s="20"/>
      <c r="F15" s="20" t="b">
        <v>0</v>
      </c>
      <c r="G15" s="20"/>
      <c r="H15" s="20"/>
      <c r="I15" s="29" t="b">
        <v>0</v>
      </c>
      <c r="J15" s="29" t="b">
        <v>0</v>
      </c>
      <c r="K15" s="29" t="b">
        <v>0</v>
      </c>
      <c r="L15" s="29" t="b">
        <v>0</v>
      </c>
      <c r="N15" s="3" t="s">
        <v>56</v>
      </c>
      <c r="S15" s="3" t="s">
        <v>57</v>
      </c>
      <c r="T15" s="3" t="s">
        <v>58</v>
      </c>
      <c r="U15" s="3" t="s">
        <v>58</v>
      </c>
      <c r="V15" s="3" t="s">
        <v>58</v>
      </c>
    </row>
    <row r="16">
      <c r="A16" s="12"/>
      <c r="B16" s="20"/>
      <c r="C16" s="29" t="b">
        <v>0</v>
      </c>
      <c r="D16" s="20"/>
      <c r="E16" s="20"/>
      <c r="F16" s="20" t="b">
        <v>0</v>
      </c>
      <c r="G16" s="20"/>
      <c r="H16" s="20"/>
      <c r="I16" s="29" t="b">
        <v>0</v>
      </c>
      <c r="J16" s="29" t="b">
        <v>0</v>
      </c>
      <c r="K16" s="29" t="b">
        <v>0</v>
      </c>
      <c r="L16" s="29" t="b">
        <v>0</v>
      </c>
    </row>
    <row r="17">
      <c r="A17" s="12"/>
    </row>
    <row r="18" ht="8.2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 ht="22.5" customHeight="1">
      <c r="A19" s="1" t="s">
        <v>59</v>
      </c>
      <c r="C19" s="32"/>
      <c r="F19" s="32"/>
      <c r="I19" s="32"/>
      <c r="O19" s="33"/>
      <c r="P19" s="34"/>
      <c r="Q19" s="34"/>
      <c r="R19" s="34"/>
      <c r="S19" s="34"/>
    </row>
    <row r="20" ht="22.5" customHeight="1">
      <c r="A20" s="12"/>
      <c r="B20" s="32" t="s">
        <v>60</v>
      </c>
      <c r="E20" s="32" t="s">
        <v>61</v>
      </c>
      <c r="R20" s="34"/>
      <c r="S20" s="34"/>
    </row>
    <row r="21">
      <c r="A21" s="35"/>
      <c r="B21" s="36" t="s">
        <v>62</v>
      </c>
      <c r="C21" s="36" t="s">
        <v>58</v>
      </c>
      <c r="D21" s="37" t="s">
        <v>48</v>
      </c>
      <c r="E21" s="38" t="s">
        <v>63</v>
      </c>
      <c r="F21" s="39"/>
      <c r="G21" s="35"/>
      <c r="I21" s="40"/>
      <c r="J21" s="41" t="s">
        <v>64</v>
      </c>
      <c r="M21" s="42"/>
      <c r="N21" s="41" t="s">
        <v>65</v>
      </c>
      <c r="R21" s="42"/>
      <c r="S21" s="34"/>
      <c r="AN21" s="3" t="s">
        <v>66</v>
      </c>
    </row>
    <row r="22">
      <c r="A22" s="12"/>
      <c r="B22" s="43" t="s">
        <v>67</v>
      </c>
      <c r="C22" s="43">
        <v>12.0</v>
      </c>
      <c r="D22" s="20"/>
      <c r="E22" s="44" t="s">
        <v>68</v>
      </c>
      <c r="F22" s="45"/>
      <c r="I22" s="21" t="s">
        <v>69</v>
      </c>
      <c r="J22" s="46" t="s">
        <v>70</v>
      </c>
      <c r="K22" s="46" t="s">
        <v>71</v>
      </c>
      <c r="L22" s="46" t="s">
        <v>72</v>
      </c>
      <c r="M22" s="46" t="s">
        <v>73</v>
      </c>
      <c r="N22" s="46" t="s">
        <v>74</v>
      </c>
      <c r="O22" s="46" t="s">
        <v>75</v>
      </c>
      <c r="P22" s="46" t="s">
        <v>76</v>
      </c>
      <c r="Q22" s="46" t="s">
        <v>77</v>
      </c>
      <c r="R22" s="47" t="s">
        <v>78</v>
      </c>
      <c r="S22" s="34"/>
      <c r="T22" s="22" t="str">
        <f t="array" ref="T22:AB31">TRANSPOSE(I21:R29)</f>
        <v/>
      </c>
      <c r="U22" s="22" t="s">
        <v>69</v>
      </c>
      <c r="V22" s="22" t="s">
        <v>79</v>
      </c>
      <c r="W22" s="22" t="s">
        <v>80</v>
      </c>
      <c r="X22" s="22" t="s">
        <v>81</v>
      </c>
      <c r="Y22" s="22" t="s">
        <v>82</v>
      </c>
      <c r="Z22" s="22" t="s">
        <v>83</v>
      </c>
      <c r="AA22" s="22" t="s">
        <v>84</v>
      </c>
      <c r="AB22" s="22" t="s">
        <v>85</v>
      </c>
      <c r="AO22" s="3" t="s">
        <v>86</v>
      </c>
    </row>
    <row r="23">
      <c r="A23" s="12"/>
      <c r="B23" s="43" t="s">
        <v>87</v>
      </c>
      <c r="C23" s="43">
        <v>11.0</v>
      </c>
      <c r="D23" s="20"/>
      <c r="E23" s="44" t="s">
        <v>88</v>
      </c>
      <c r="F23" s="48" t="s">
        <v>89</v>
      </c>
      <c r="I23" s="46" t="s">
        <v>79</v>
      </c>
      <c r="J23" s="49"/>
      <c r="K23" s="46">
        <v>50.0</v>
      </c>
      <c r="L23" s="18"/>
      <c r="M23" s="21">
        <v>125.0</v>
      </c>
      <c r="N23" s="46">
        <v>14.0</v>
      </c>
      <c r="O23" s="46">
        <v>44.0</v>
      </c>
      <c r="P23" s="18"/>
      <c r="Q23" s="21">
        <v>165.0</v>
      </c>
      <c r="R23" s="50">
        <f t="shared" ref="R23:R28" si="1">sum(J23:Q23)</f>
        <v>398</v>
      </c>
      <c r="S23" s="34"/>
      <c r="T23" s="22" t="s">
        <v>64</v>
      </c>
      <c r="U23" s="22" t="s">
        <v>70</v>
      </c>
      <c r="V23" s="22"/>
      <c r="W23" s="22">
        <v>8.0</v>
      </c>
      <c r="X23" s="22">
        <v>34.0</v>
      </c>
      <c r="Y23" s="22">
        <v>8.0</v>
      </c>
      <c r="Z23" s="22">
        <v>31.0</v>
      </c>
      <c r="AA23" s="22">
        <v>33.0</v>
      </c>
      <c r="AB23" s="22">
        <v>114.0</v>
      </c>
      <c r="AO23" s="3" t="s">
        <v>90</v>
      </c>
    </row>
    <row r="24">
      <c r="A24" s="12"/>
      <c r="B24" s="43" t="s">
        <v>91</v>
      </c>
      <c r="C24" s="43">
        <v>10.0</v>
      </c>
      <c r="D24" s="20"/>
      <c r="E24" s="44" t="s">
        <v>92</v>
      </c>
      <c r="F24" s="45"/>
      <c r="I24" s="46" t="s">
        <v>80</v>
      </c>
      <c r="J24" s="46">
        <v>8.0</v>
      </c>
      <c r="K24" s="46">
        <v>8.0</v>
      </c>
      <c r="L24" s="18"/>
      <c r="M24" s="18"/>
      <c r="N24" s="46">
        <v>4.0</v>
      </c>
      <c r="O24" s="46">
        <v>6.0</v>
      </c>
      <c r="P24" s="18"/>
      <c r="Q24" s="18"/>
      <c r="R24" s="50">
        <f t="shared" si="1"/>
        <v>26</v>
      </c>
      <c r="S24" s="34"/>
      <c r="U24" s="22" t="s">
        <v>71</v>
      </c>
      <c r="V24" s="22">
        <v>50.0</v>
      </c>
      <c r="W24" s="22">
        <v>8.0</v>
      </c>
      <c r="X24" s="22">
        <v>64.0</v>
      </c>
      <c r="Y24" s="22">
        <v>7.0</v>
      </c>
      <c r="Z24" s="22">
        <v>30.0</v>
      </c>
      <c r="AA24" s="22">
        <v>30.0</v>
      </c>
      <c r="AB24" s="22">
        <v>189.0</v>
      </c>
      <c r="AO24" s="3" t="s">
        <v>93</v>
      </c>
    </row>
    <row r="25">
      <c r="A25" s="11"/>
      <c r="B25" s="43" t="s">
        <v>94</v>
      </c>
      <c r="C25" s="43">
        <v>10.0</v>
      </c>
      <c r="D25" s="20"/>
      <c r="E25" s="44" t="s">
        <v>95</v>
      </c>
      <c r="F25" s="45"/>
      <c r="I25" s="46" t="s">
        <v>81</v>
      </c>
      <c r="J25" s="46">
        <v>34.0</v>
      </c>
      <c r="K25" s="46">
        <v>64.0</v>
      </c>
      <c r="L25" s="46">
        <v>41.0</v>
      </c>
      <c r="M25" s="46">
        <v>123.0</v>
      </c>
      <c r="N25" s="21">
        <v>78.0</v>
      </c>
      <c r="O25" s="21">
        <v>106.0</v>
      </c>
      <c r="P25" s="21">
        <v>162.0</v>
      </c>
      <c r="Q25" s="21">
        <v>277.0</v>
      </c>
      <c r="R25" s="50">
        <f t="shared" si="1"/>
        <v>885</v>
      </c>
      <c r="S25" s="34"/>
      <c r="U25" s="22" t="s">
        <v>72</v>
      </c>
      <c r="V25" s="22"/>
      <c r="W25" s="22"/>
      <c r="X25" s="22">
        <v>41.0</v>
      </c>
      <c r="Y25" s="22">
        <v>21.0</v>
      </c>
      <c r="Z25" s="22"/>
      <c r="AA25" s="22"/>
      <c r="AB25" s="22">
        <v>62.0</v>
      </c>
      <c r="AN25" s="3" t="s">
        <v>96</v>
      </c>
    </row>
    <row r="26">
      <c r="A26" s="12"/>
      <c r="B26" s="43" t="s">
        <v>97</v>
      </c>
      <c r="C26" s="43">
        <v>10.0</v>
      </c>
      <c r="D26" s="20"/>
      <c r="E26" s="51" t="s">
        <v>98</v>
      </c>
      <c r="F26" s="27" t="s">
        <v>99</v>
      </c>
      <c r="I26" s="46" t="s">
        <v>82</v>
      </c>
      <c r="J26" s="46">
        <v>8.0</v>
      </c>
      <c r="K26" s="46">
        <v>7.0</v>
      </c>
      <c r="L26" s="46">
        <v>21.0</v>
      </c>
      <c r="M26" s="46">
        <v>21.0</v>
      </c>
      <c r="N26" s="52"/>
      <c r="O26" s="52"/>
      <c r="P26" s="52"/>
      <c r="Q26" s="52"/>
      <c r="R26" s="50">
        <f t="shared" si="1"/>
        <v>57</v>
      </c>
      <c r="S26" s="34"/>
      <c r="U26" s="22" t="s">
        <v>73</v>
      </c>
      <c r="V26" s="22">
        <v>125.0</v>
      </c>
      <c r="W26" s="22"/>
      <c r="X26" s="22">
        <v>123.0</v>
      </c>
      <c r="Y26" s="22">
        <v>21.0</v>
      </c>
      <c r="Z26" s="22"/>
      <c r="AA26" s="22"/>
      <c r="AB26" s="22">
        <v>269.0</v>
      </c>
    </row>
    <row r="27">
      <c r="A27" s="12"/>
      <c r="B27" s="43" t="s">
        <v>100</v>
      </c>
      <c r="C27" s="43">
        <v>9.0</v>
      </c>
      <c r="D27" s="20"/>
      <c r="E27" s="44" t="s">
        <v>101</v>
      </c>
      <c r="F27" s="27" t="s">
        <v>99</v>
      </c>
      <c r="I27" s="46" t="s">
        <v>83</v>
      </c>
      <c r="J27" s="46">
        <v>31.0</v>
      </c>
      <c r="K27" s="46">
        <v>30.0</v>
      </c>
      <c r="L27" s="18"/>
      <c r="M27" s="18"/>
      <c r="N27" s="46">
        <v>48.0</v>
      </c>
      <c r="O27" s="46">
        <v>31.0</v>
      </c>
      <c r="P27" s="18"/>
      <c r="Q27" s="18"/>
      <c r="R27" s="50">
        <f t="shared" si="1"/>
        <v>140</v>
      </c>
      <c r="S27" s="34"/>
      <c r="T27" s="22" t="s">
        <v>65</v>
      </c>
      <c r="U27" s="22" t="s">
        <v>74</v>
      </c>
      <c r="V27" s="22">
        <v>14.0</v>
      </c>
      <c r="W27" s="22">
        <v>4.0</v>
      </c>
      <c r="X27" s="22">
        <v>78.0</v>
      </c>
      <c r="Y27" s="22"/>
      <c r="Z27" s="22">
        <v>48.0</v>
      </c>
      <c r="AA27" s="22">
        <v>79.0</v>
      </c>
      <c r="AB27" s="22">
        <v>223.0</v>
      </c>
    </row>
    <row r="28">
      <c r="A28" s="12"/>
      <c r="B28" s="43" t="s">
        <v>102</v>
      </c>
      <c r="C28" s="43">
        <v>7.0</v>
      </c>
      <c r="D28" s="20"/>
      <c r="E28" s="51" t="s">
        <v>98</v>
      </c>
      <c r="F28" s="45"/>
      <c r="I28" s="46" t="s">
        <v>84</v>
      </c>
      <c r="J28" s="21">
        <v>33.0</v>
      </c>
      <c r="K28" s="46">
        <v>30.0</v>
      </c>
      <c r="L28" s="50"/>
      <c r="M28" s="52"/>
      <c r="N28" s="46">
        <v>79.0</v>
      </c>
      <c r="O28" s="46">
        <v>82.0</v>
      </c>
      <c r="P28" s="50"/>
      <c r="Q28" s="49"/>
      <c r="R28" s="50">
        <f t="shared" si="1"/>
        <v>224</v>
      </c>
      <c r="S28" s="34"/>
      <c r="U28" s="22" t="s">
        <v>75</v>
      </c>
      <c r="V28" s="22">
        <v>44.0</v>
      </c>
      <c r="W28" s="22">
        <v>6.0</v>
      </c>
      <c r="X28" s="22">
        <v>106.0</v>
      </c>
      <c r="Y28" s="22"/>
      <c r="Z28" s="22">
        <v>31.0</v>
      </c>
      <c r="AA28" s="22">
        <v>82.0</v>
      </c>
      <c r="AB28" s="22">
        <v>269.0</v>
      </c>
    </row>
    <row r="29">
      <c r="A29" s="12"/>
      <c r="B29" s="43" t="s">
        <v>103</v>
      </c>
      <c r="C29" s="43">
        <v>6.0</v>
      </c>
      <c r="D29" s="20"/>
      <c r="E29" s="44" t="s">
        <v>104</v>
      </c>
      <c r="F29" s="48" t="s">
        <v>99</v>
      </c>
      <c r="I29" s="47" t="s">
        <v>85</v>
      </c>
      <c r="J29" s="21">
        <f t="shared" ref="J29:R29" si="2">SUM(J23:J28)</f>
        <v>114</v>
      </c>
      <c r="K29" s="21">
        <f t="shared" si="2"/>
        <v>189</v>
      </c>
      <c r="L29" s="21">
        <f t="shared" si="2"/>
        <v>62</v>
      </c>
      <c r="M29" s="21">
        <f t="shared" si="2"/>
        <v>269</v>
      </c>
      <c r="N29" s="21">
        <f t="shared" si="2"/>
        <v>223</v>
      </c>
      <c r="O29" s="21">
        <f t="shared" si="2"/>
        <v>269</v>
      </c>
      <c r="P29" s="21">
        <f t="shared" si="2"/>
        <v>162</v>
      </c>
      <c r="Q29" s="21">
        <f t="shared" si="2"/>
        <v>442</v>
      </c>
      <c r="R29" s="21">
        <f t="shared" si="2"/>
        <v>1730</v>
      </c>
      <c r="S29" s="34"/>
      <c r="U29" s="22" t="s">
        <v>76</v>
      </c>
      <c r="V29" s="22"/>
      <c r="W29" s="22"/>
      <c r="X29" s="22">
        <v>162.0</v>
      </c>
      <c r="Y29" s="22"/>
      <c r="Z29" s="22"/>
      <c r="AA29" s="22"/>
      <c r="AB29" s="22">
        <v>162.0</v>
      </c>
    </row>
    <row r="30">
      <c r="B30" s="43" t="s">
        <v>105</v>
      </c>
      <c r="C30" s="43">
        <v>6.0</v>
      </c>
      <c r="D30" s="20"/>
      <c r="E30" s="51" t="s">
        <v>106</v>
      </c>
      <c r="F30" s="45"/>
      <c r="I30" s="53"/>
      <c r="J30" s="53"/>
      <c r="K30" s="40"/>
      <c r="L30" s="40"/>
      <c r="M30" s="40"/>
      <c r="N30" s="40"/>
      <c r="O30" s="54"/>
      <c r="P30" s="54"/>
      <c r="Q30" s="40"/>
      <c r="R30" s="54"/>
      <c r="S30" s="34"/>
      <c r="U30" s="22" t="s">
        <v>77</v>
      </c>
      <c r="V30" s="22">
        <v>165.0</v>
      </c>
      <c r="W30" s="22"/>
      <c r="X30" s="22">
        <v>277.0</v>
      </c>
      <c r="Y30" s="22"/>
      <c r="Z30" s="22"/>
      <c r="AA30" s="22"/>
      <c r="AB30" s="22">
        <v>442.0</v>
      </c>
    </row>
    <row r="31">
      <c r="B31" s="43" t="s">
        <v>107</v>
      </c>
      <c r="C31" s="43">
        <v>5.0</v>
      </c>
      <c r="D31" s="20"/>
      <c r="E31" s="44" t="s">
        <v>108</v>
      </c>
      <c r="F31" s="45"/>
      <c r="I31" s="53"/>
      <c r="J31" s="53"/>
      <c r="K31" s="40"/>
      <c r="L31" s="40"/>
      <c r="M31" s="40"/>
      <c r="N31" s="40"/>
      <c r="O31" s="54"/>
      <c r="P31" s="54"/>
      <c r="Q31" s="40"/>
      <c r="R31" s="54"/>
      <c r="S31" s="34"/>
      <c r="T31" s="22"/>
      <c r="U31" s="22" t="s">
        <v>78</v>
      </c>
      <c r="V31" s="22">
        <v>398.0</v>
      </c>
      <c r="W31" s="22">
        <v>26.0</v>
      </c>
      <c r="X31" s="22">
        <v>885.0</v>
      </c>
      <c r="Y31" s="22">
        <v>57.0</v>
      </c>
      <c r="Z31" s="22">
        <v>140.0</v>
      </c>
      <c r="AA31" s="22">
        <v>224.0</v>
      </c>
      <c r="AB31" s="22">
        <v>1730.0</v>
      </c>
    </row>
    <row r="32">
      <c r="B32" s="43" t="s">
        <v>109</v>
      </c>
      <c r="C32" s="43">
        <v>5.0</v>
      </c>
      <c r="D32" s="20"/>
      <c r="E32" s="51" t="s">
        <v>110</v>
      </c>
      <c r="F32" s="48" t="s">
        <v>99</v>
      </c>
      <c r="I32" s="40"/>
      <c r="J32" s="41" t="s">
        <v>111</v>
      </c>
      <c r="M32" s="42"/>
      <c r="N32" s="41" t="s">
        <v>112</v>
      </c>
      <c r="R32" s="42"/>
      <c r="S32" s="34"/>
    </row>
    <row r="33">
      <c r="B33" s="43" t="s">
        <v>113</v>
      </c>
      <c r="C33" s="43">
        <v>5.0</v>
      </c>
      <c r="D33" s="20"/>
      <c r="E33" s="51" t="s">
        <v>110</v>
      </c>
      <c r="F33" s="48" t="s">
        <v>99</v>
      </c>
      <c r="I33" s="21" t="s">
        <v>69</v>
      </c>
      <c r="J33" s="46" t="s">
        <v>70</v>
      </c>
      <c r="K33" s="46" t="s">
        <v>71</v>
      </c>
      <c r="L33" s="46" t="s">
        <v>74</v>
      </c>
      <c r="M33" s="46" t="s">
        <v>75</v>
      </c>
      <c r="N33" s="46" t="s">
        <v>72</v>
      </c>
      <c r="O33" s="46" t="s">
        <v>73</v>
      </c>
      <c r="P33" s="46" t="s">
        <v>76</v>
      </c>
      <c r="Q33" s="46" t="s">
        <v>77</v>
      </c>
      <c r="R33" s="47" t="s">
        <v>78</v>
      </c>
      <c r="S33" s="34"/>
      <c r="T33" s="22" t="str">
        <f t="array" ref="T33:AB42">TRANSPOSE(I32:R40)</f>
        <v/>
      </c>
      <c r="U33" s="22" t="s">
        <v>69</v>
      </c>
      <c r="V33" s="22" t="s">
        <v>79</v>
      </c>
      <c r="W33" s="22" t="s">
        <v>80</v>
      </c>
      <c r="X33" s="22" t="s">
        <v>81</v>
      </c>
      <c r="Y33" s="22" t="s">
        <v>82</v>
      </c>
      <c r="Z33" s="22" t="s">
        <v>83</v>
      </c>
      <c r="AA33" s="22" t="s">
        <v>84</v>
      </c>
      <c r="AB33" s="22" t="s">
        <v>85</v>
      </c>
    </row>
    <row r="34">
      <c r="B34" s="43" t="s">
        <v>114</v>
      </c>
      <c r="C34" s="43">
        <v>4.0</v>
      </c>
      <c r="D34" s="20"/>
      <c r="E34" s="44" t="s">
        <v>115</v>
      </c>
      <c r="F34" s="45"/>
      <c r="I34" s="46" t="s">
        <v>79</v>
      </c>
      <c r="J34" s="50"/>
      <c r="K34" s="46">
        <v>50.0</v>
      </c>
      <c r="L34" s="46">
        <v>14.0</v>
      </c>
      <c r="M34" s="46">
        <v>44.0</v>
      </c>
      <c r="N34" s="18"/>
      <c r="O34" s="46">
        <v>125.0</v>
      </c>
      <c r="P34" s="18"/>
      <c r="Q34" s="46">
        <v>165.0</v>
      </c>
      <c r="R34" s="50">
        <f>sum(J39:Q39)</f>
        <v>224</v>
      </c>
      <c r="S34" s="34"/>
      <c r="T34" s="22" t="s">
        <v>111</v>
      </c>
      <c r="U34" s="22" t="s">
        <v>70</v>
      </c>
      <c r="V34" s="22"/>
      <c r="W34" s="22">
        <v>8.0</v>
      </c>
      <c r="X34" s="22">
        <v>34.0</v>
      </c>
      <c r="Y34" s="22">
        <v>8.0</v>
      </c>
      <c r="Z34" s="22">
        <v>31.0</v>
      </c>
      <c r="AA34" s="22">
        <v>33.0</v>
      </c>
      <c r="AB34" s="22">
        <v>114.0</v>
      </c>
    </row>
    <row r="35">
      <c r="B35" s="43" t="s">
        <v>116</v>
      </c>
      <c r="C35" s="43">
        <v>4.0</v>
      </c>
      <c r="D35" s="20"/>
      <c r="E35" s="44" t="s">
        <v>108</v>
      </c>
      <c r="F35" s="45"/>
      <c r="I35" s="46" t="s">
        <v>80</v>
      </c>
      <c r="J35" s="46">
        <v>8.0</v>
      </c>
      <c r="K35" s="46">
        <v>8.0</v>
      </c>
      <c r="L35" s="46">
        <v>4.0</v>
      </c>
      <c r="M35" s="46">
        <v>6.0</v>
      </c>
      <c r="N35" s="18"/>
      <c r="O35" s="18"/>
      <c r="P35" s="18"/>
      <c r="Q35" s="18"/>
      <c r="R35" s="50">
        <f>sum(J38:Q38)</f>
        <v>140</v>
      </c>
      <c r="S35" s="34"/>
      <c r="U35" s="22" t="s">
        <v>71</v>
      </c>
      <c r="V35" s="22">
        <v>50.0</v>
      </c>
      <c r="W35" s="22">
        <v>8.0</v>
      </c>
      <c r="X35" s="22">
        <v>64.0</v>
      </c>
      <c r="Y35" s="22">
        <v>7.0</v>
      </c>
      <c r="Z35" s="22">
        <v>30.0</v>
      </c>
      <c r="AA35" s="22">
        <v>30.0</v>
      </c>
      <c r="AB35" s="22">
        <v>189.0</v>
      </c>
    </row>
    <row r="36">
      <c r="B36" s="43" t="s">
        <v>117</v>
      </c>
      <c r="C36" s="43">
        <v>2.0</v>
      </c>
      <c r="D36" s="20"/>
      <c r="E36" s="27" t="s">
        <v>118</v>
      </c>
      <c r="F36" s="45"/>
      <c r="I36" s="46" t="s">
        <v>81</v>
      </c>
      <c r="J36" s="46">
        <v>34.0</v>
      </c>
      <c r="K36" s="46">
        <v>64.0</v>
      </c>
      <c r="L36" s="46">
        <v>78.0</v>
      </c>
      <c r="M36" s="46">
        <v>106.0</v>
      </c>
      <c r="N36" s="46">
        <v>41.0</v>
      </c>
      <c r="O36" s="46">
        <v>123.0</v>
      </c>
      <c r="P36" s="46">
        <v>162.0</v>
      </c>
      <c r="Q36" s="46">
        <v>277.0</v>
      </c>
      <c r="R36" s="50">
        <f>sum(J37:Q37)</f>
        <v>57</v>
      </c>
      <c r="S36" s="34"/>
      <c r="U36" s="22" t="s">
        <v>74</v>
      </c>
      <c r="V36" s="22">
        <v>14.0</v>
      </c>
      <c r="W36" s="22">
        <v>4.0</v>
      </c>
      <c r="X36" s="22">
        <v>78.0</v>
      </c>
      <c r="Y36" s="22"/>
      <c r="Z36" s="22">
        <v>48.0</v>
      </c>
      <c r="AA36" s="22">
        <v>79.0</v>
      </c>
      <c r="AB36" s="22">
        <v>223.0</v>
      </c>
    </row>
    <row r="37">
      <c r="B37" s="43" t="s">
        <v>119</v>
      </c>
      <c r="C37" s="43">
        <v>2.0</v>
      </c>
      <c r="D37" s="20"/>
      <c r="E37" s="44" t="s">
        <v>92</v>
      </c>
      <c r="F37" s="45"/>
      <c r="I37" s="46" t="s">
        <v>82</v>
      </c>
      <c r="J37" s="46">
        <v>8.0</v>
      </c>
      <c r="K37" s="46">
        <v>7.0</v>
      </c>
      <c r="L37" s="18"/>
      <c r="M37" s="18"/>
      <c r="N37" s="46">
        <v>21.0</v>
      </c>
      <c r="O37" s="46">
        <v>21.0</v>
      </c>
      <c r="P37" s="18"/>
      <c r="Q37" s="18"/>
      <c r="R37" s="50">
        <f>sum(J36:Q36)</f>
        <v>885</v>
      </c>
      <c r="S37" s="34"/>
      <c r="U37" s="22" t="s">
        <v>75</v>
      </c>
      <c r="V37" s="22">
        <v>44.0</v>
      </c>
      <c r="W37" s="22">
        <v>6.0</v>
      </c>
      <c r="X37" s="22">
        <v>106.0</v>
      </c>
      <c r="Y37" s="22"/>
      <c r="Z37" s="22">
        <v>31.0</v>
      </c>
      <c r="AA37" s="22">
        <v>82.0</v>
      </c>
      <c r="AB37" s="22">
        <v>269.0</v>
      </c>
    </row>
    <row r="38">
      <c r="B38" s="43" t="s">
        <v>120</v>
      </c>
      <c r="C38" s="43">
        <v>2.0</v>
      </c>
      <c r="D38" s="20"/>
      <c r="E38" s="44" t="s">
        <v>121</v>
      </c>
      <c r="F38" s="48" t="s">
        <v>122</v>
      </c>
      <c r="I38" s="46" t="s">
        <v>83</v>
      </c>
      <c r="J38" s="46">
        <v>31.0</v>
      </c>
      <c r="K38" s="46">
        <v>30.0</v>
      </c>
      <c r="L38" s="46">
        <v>48.0</v>
      </c>
      <c r="M38" s="46">
        <v>31.0</v>
      </c>
      <c r="N38" s="18"/>
      <c r="O38" s="18"/>
      <c r="P38" s="18"/>
      <c r="Q38" s="18"/>
      <c r="R38" s="50">
        <f>sum(J35:Q35)</f>
        <v>26</v>
      </c>
      <c r="S38" s="34"/>
      <c r="T38" s="22" t="s">
        <v>112</v>
      </c>
      <c r="U38" s="22" t="s">
        <v>72</v>
      </c>
      <c r="V38" s="22"/>
      <c r="W38" s="22"/>
      <c r="X38" s="22">
        <v>41.0</v>
      </c>
      <c r="Y38" s="22">
        <v>21.0</v>
      </c>
      <c r="Z38" s="22"/>
      <c r="AA38" s="22"/>
      <c r="AB38" s="22">
        <v>62.0</v>
      </c>
    </row>
    <row r="39">
      <c r="B39" s="43" t="s">
        <v>123</v>
      </c>
      <c r="C39" s="43">
        <v>1.0</v>
      </c>
      <c r="D39" s="20"/>
      <c r="E39" s="44" t="s">
        <v>108</v>
      </c>
      <c r="F39" s="45"/>
      <c r="I39" s="46" t="s">
        <v>84</v>
      </c>
      <c r="J39" s="46">
        <v>33.0</v>
      </c>
      <c r="K39" s="46">
        <v>30.0</v>
      </c>
      <c r="L39" s="46">
        <v>79.0</v>
      </c>
      <c r="M39" s="46">
        <v>82.0</v>
      </c>
      <c r="N39" s="50"/>
      <c r="O39" s="18"/>
      <c r="P39" s="50"/>
      <c r="Q39" s="50"/>
      <c r="R39" s="50">
        <f>sum(J34:Q34)</f>
        <v>398</v>
      </c>
      <c r="S39" s="34"/>
      <c r="U39" s="22" t="s">
        <v>73</v>
      </c>
      <c r="V39" s="22">
        <v>125.0</v>
      </c>
      <c r="W39" s="22"/>
      <c r="X39" s="22">
        <v>123.0</v>
      </c>
      <c r="Y39" s="22">
        <v>21.0</v>
      </c>
      <c r="Z39" s="22"/>
      <c r="AA39" s="22"/>
      <c r="AB39" s="22">
        <v>269.0</v>
      </c>
    </row>
    <row r="40">
      <c r="B40" s="43" t="s">
        <v>124</v>
      </c>
      <c r="C40" s="43">
        <v>1.0</v>
      </c>
      <c r="D40" s="20"/>
      <c r="E40" s="44" t="s">
        <v>108</v>
      </c>
      <c r="F40" s="45"/>
      <c r="H40" s="55"/>
      <c r="I40" s="47" t="s">
        <v>85</v>
      </c>
      <c r="J40" s="21">
        <f t="shared" ref="J40:R40" si="3">SUM(J34:J39)</f>
        <v>114</v>
      </c>
      <c r="K40" s="21">
        <f t="shared" si="3"/>
        <v>189</v>
      </c>
      <c r="L40" s="21">
        <f t="shared" si="3"/>
        <v>223</v>
      </c>
      <c r="M40" s="21">
        <f t="shared" si="3"/>
        <v>269</v>
      </c>
      <c r="N40" s="21">
        <f t="shared" si="3"/>
        <v>62</v>
      </c>
      <c r="O40" s="21">
        <f t="shared" si="3"/>
        <v>269</v>
      </c>
      <c r="P40" s="21">
        <f t="shared" si="3"/>
        <v>162</v>
      </c>
      <c r="Q40" s="21">
        <f t="shared" si="3"/>
        <v>442</v>
      </c>
      <c r="R40" s="21">
        <f t="shared" si="3"/>
        <v>1730</v>
      </c>
      <c r="S40" s="34"/>
      <c r="U40" s="22" t="s">
        <v>76</v>
      </c>
      <c r="V40" s="22"/>
      <c r="W40" s="22"/>
      <c r="X40" s="22">
        <v>162.0</v>
      </c>
      <c r="Y40" s="22"/>
      <c r="Z40" s="22"/>
      <c r="AA40" s="22"/>
      <c r="AB40" s="22">
        <v>162.0</v>
      </c>
    </row>
    <row r="41">
      <c r="B41" s="43" t="s">
        <v>125</v>
      </c>
      <c r="C41" s="43">
        <v>1.0</v>
      </c>
      <c r="D41" s="20"/>
      <c r="E41" s="44" t="s">
        <v>126</v>
      </c>
      <c r="F41" s="45"/>
      <c r="H41" s="55"/>
      <c r="I41" s="55"/>
      <c r="N41" s="34"/>
      <c r="O41" s="34"/>
      <c r="Q41" s="34"/>
      <c r="R41" s="34"/>
      <c r="S41" s="34"/>
      <c r="U41" s="22" t="s">
        <v>77</v>
      </c>
      <c r="V41" s="22">
        <v>165.0</v>
      </c>
      <c r="W41" s="22"/>
      <c r="X41" s="22">
        <v>277.0</v>
      </c>
      <c r="Y41" s="22"/>
      <c r="Z41" s="22"/>
      <c r="AA41" s="22"/>
      <c r="AB41" s="22">
        <v>442.0</v>
      </c>
    </row>
    <row r="42">
      <c r="B42" s="43" t="s">
        <v>127</v>
      </c>
      <c r="C42" s="43">
        <v>1.0</v>
      </c>
      <c r="D42" s="20"/>
      <c r="E42" s="44" t="s">
        <v>126</v>
      </c>
      <c r="F42" s="45"/>
      <c r="H42" s="55"/>
      <c r="R42" s="34"/>
      <c r="S42" s="34"/>
      <c r="T42" s="22"/>
      <c r="U42" s="22" t="s">
        <v>78</v>
      </c>
      <c r="V42" s="22">
        <v>224.0</v>
      </c>
      <c r="W42" s="22">
        <v>140.0</v>
      </c>
      <c r="X42" s="22">
        <v>57.0</v>
      </c>
      <c r="Y42" s="22">
        <v>885.0</v>
      </c>
      <c r="Z42" s="22">
        <v>26.0</v>
      </c>
      <c r="AA42" s="22">
        <v>398.0</v>
      </c>
      <c r="AB42" s="22">
        <v>1730.0</v>
      </c>
    </row>
    <row r="43">
      <c r="B43" s="11" t="s">
        <v>128</v>
      </c>
      <c r="F43" s="3"/>
      <c r="O43" s="40"/>
      <c r="P43" s="56" t="s">
        <v>129</v>
      </c>
      <c r="Q43" s="56" t="s">
        <v>130</v>
      </c>
    </row>
    <row r="44" ht="15.75" customHeight="1">
      <c r="B44" s="57" t="s">
        <v>131</v>
      </c>
      <c r="O44" s="56" t="s">
        <v>132</v>
      </c>
      <c r="P44" s="56">
        <v>10000.0</v>
      </c>
      <c r="Q44" s="56">
        <v>15890.0</v>
      </c>
      <c r="R44" s="58">
        <f t="shared" ref="R44:R46" si="5">Q44/P44</f>
        <v>1.589</v>
      </c>
      <c r="T44" s="22" t="str">
        <f t="shared" ref="T44:AB44" si="4">T33</f>
        <v/>
      </c>
      <c r="U44" s="22" t="str">
        <f t="shared" si="4"/>
        <v>split/model</v>
      </c>
      <c r="V44" s="22" t="str">
        <f t="shared" si="4"/>
        <v>Silly</v>
      </c>
      <c r="W44" s="22" t="str">
        <f t="shared" si="4"/>
        <v>OverIrreg</v>
      </c>
      <c r="X44" s="22" t="str">
        <f t="shared" si="4"/>
        <v>OverReg</v>
      </c>
      <c r="Y44" s="22" t="str">
        <f t="shared" si="4"/>
        <v>Free Var</v>
      </c>
      <c r="Z44" s="22" t="str">
        <f t="shared" si="4"/>
        <v>Old Rule</v>
      </c>
      <c r="AA44" s="22" t="str">
        <f t="shared" si="4"/>
        <v>Old lemma</v>
      </c>
      <c r="AB44" s="22" t="str">
        <f t="shared" si="4"/>
        <v>sums—-</v>
      </c>
    </row>
    <row r="45">
      <c r="H45" s="3" t="s">
        <v>133</v>
      </c>
      <c r="O45" s="56" t="s">
        <v>134</v>
      </c>
      <c r="P45" s="56">
        <v>1000.0</v>
      </c>
      <c r="Q45" s="56">
        <v>2265.0</v>
      </c>
      <c r="R45" s="58">
        <f t="shared" si="5"/>
        <v>2.265</v>
      </c>
      <c r="T45" s="59" t="s">
        <v>135</v>
      </c>
      <c r="U45" s="22" t="str">
        <f t="shared" ref="U45:AB45" si="6">U34</f>
        <v>nn-o-d</v>
      </c>
      <c r="V45" s="22" t="str">
        <f t="shared" si="6"/>
        <v/>
      </c>
      <c r="W45" s="22">
        <f t="shared" si="6"/>
        <v>8</v>
      </c>
      <c r="X45" s="22">
        <f t="shared" si="6"/>
        <v>34</v>
      </c>
      <c r="Y45" s="22">
        <f t="shared" si="6"/>
        <v>8</v>
      </c>
      <c r="Z45" s="22">
        <f t="shared" si="6"/>
        <v>31</v>
      </c>
      <c r="AA45" s="22">
        <f t="shared" si="6"/>
        <v>33</v>
      </c>
      <c r="AB45" s="22">
        <f t="shared" si="6"/>
        <v>114</v>
      </c>
    </row>
    <row r="46">
      <c r="B46" s="3">
        <v>114.0</v>
      </c>
      <c r="C46" s="3" t="s">
        <v>136</v>
      </c>
      <c r="H46" s="3" t="s">
        <v>137</v>
      </c>
      <c r="O46" s="56" t="s">
        <v>138</v>
      </c>
      <c r="P46" s="56">
        <v>1000.0</v>
      </c>
      <c r="Q46" s="56">
        <v>2101.0</v>
      </c>
      <c r="R46" s="58">
        <f t="shared" si="5"/>
        <v>2.101</v>
      </c>
      <c r="U46" s="22" t="str">
        <f t="shared" ref="U46:AB46" si="7">U36</f>
        <v>nn-o-t</v>
      </c>
      <c r="V46" s="22">
        <f t="shared" si="7"/>
        <v>14</v>
      </c>
      <c r="W46" s="22">
        <f t="shared" si="7"/>
        <v>4</v>
      </c>
      <c r="X46" s="22">
        <f t="shared" si="7"/>
        <v>78</v>
      </c>
      <c r="Y46" s="22" t="str">
        <f t="shared" si="7"/>
        <v/>
      </c>
      <c r="Z46" s="22">
        <f t="shared" si="7"/>
        <v>48</v>
      </c>
      <c r="AA46" s="22">
        <f t="shared" si="7"/>
        <v>79</v>
      </c>
      <c r="AB46" s="22">
        <f t="shared" si="7"/>
        <v>223</v>
      </c>
    </row>
    <row r="47">
      <c r="C47" s="3" t="s">
        <v>139</v>
      </c>
      <c r="H47" s="3" t="s">
        <v>140</v>
      </c>
      <c r="U47" s="22" t="str">
        <f t="shared" ref="U47:AB47" si="8">U38</f>
        <v>nn-s-d</v>
      </c>
      <c r="V47" s="22" t="str">
        <f t="shared" si="8"/>
        <v/>
      </c>
      <c r="W47" s="22" t="str">
        <f t="shared" si="8"/>
        <v/>
      </c>
      <c r="X47" s="22">
        <f t="shared" si="8"/>
        <v>41</v>
      </c>
      <c r="Y47" s="22">
        <f t="shared" si="8"/>
        <v>21</v>
      </c>
      <c r="Z47" s="22" t="str">
        <f t="shared" si="8"/>
        <v/>
      </c>
      <c r="AA47" s="22" t="str">
        <f t="shared" si="8"/>
        <v/>
      </c>
      <c r="AB47" s="22">
        <f t="shared" si="8"/>
        <v>62</v>
      </c>
    </row>
    <row r="48">
      <c r="H48" s="3" t="s">
        <v>141</v>
      </c>
      <c r="U48" s="22" t="str">
        <f t="shared" ref="U48:AB48" si="9">U40</f>
        <v>nn-s-t</v>
      </c>
      <c r="V48" s="22" t="str">
        <f t="shared" si="9"/>
        <v/>
      </c>
      <c r="W48" s="22" t="str">
        <f t="shared" si="9"/>
        <v/>
      </c>
      <c r="X48" s="22">
        <f t="shared" si="9"/>
        <v>162</v>
      </c>
      <c r="Y48" s="22" t="str">
        <f t="shared" si="9"/>
        <v/>
      </c>
      <c r="Z48" s="22" t="str">
        <f t="shared" si="9"/>
        <v/>
      </c>
      <c r="AA48" s="22" t="str">
        <f t="shared" si="9"/>
        <v/>
      </c>
      <c r="AB48" s="22">
        <f t="shared" si="9"/>
        <v>162</v>
      </c>
    </row>
    <row r="49">
      <c r="H49" s="3" t="s">
        <v>142</v>
      </c>
      <c r="T49" s="59" t="s">
        <v>143</v>
      </c>
      <c r="U49" s="22" t="str">
        <f t="shared" ref="U49:AB49" si="10">U35</f>
        <v>n-o-d</v>
      </c>
      <c r="V49" s="22">
        <f t="shared" si="10"/>
        <v>50</v>
      </c>
      <c r="W49" s="22">
        <f t="shared" si="10"/>
        <v>8</v>
      </c>
      <c r="X49" s="22">
        <f t="shared" si="10"/>
        <v>64</v>
      </c>
      <c r="Y49" s="22">
        <f t="shared" si="10"/>
        <v>7</v>
      </c>
      <c r="Z49" s="22">
        <f t="shared" si="10"/>
        <v>30</v>
      </c>
      <c r="AA49" s="22">
        <f t="shared" si="10"/>
        <v>30</v>
      </c>
      <c r="AB49" s="22">
        <f t="shared" si="10"/>
        <v>189</v>
      </c>
    </row>
    <row r="50">
      <c r="B50" s="32" t="s">
        <v>144</v>
      </c>
      <c r="E50" s="32" t="s">
        <v>145</v>
      </c>
      <c r="H50" s="3" t="s">
        <v>146</v>
      </c>
      <c r="O50" s="40"/>
      <c r="P50" s="56" t="s">
        <v>129</v>
      </c>
      <c r="Q50" s="56" t="s">
        <v>147</v>
      </c>
      <c r="U50" s="22" t="str">
        <f t="shared" ref="U50:AB50" si="11">U37</f>
        <v>n-o-t</v>
      </c>
      <c r="V50" s="22">
        <f t="shared" si="11"/>
        <v>44</v>
      </c>
      <c r="W50" s="22">
        <f t="shared" si="11"/>
        <v>6</v>
      </c>
      <c r="X50" s="22">
        <f t="shared" si="11"/>
        <v>106</v>
      </c>
      <c r="Y50" s="22" t="str">
        <f t="shared" si="11"/>
        <v/>
      </c>
      <c r="Z50" s="22">
        <f t="shared" si="11"/>
        <v>31</v>
      </c>
      <c r="AA50" s="22">
        <f t="shared" si="11"/>
        <v>82</v>
      </c>
      <c r="AB50" s="22">
        <f t="shared" si="11"/>
        <v>269</v>
      </c>
    </row>
    <row r="51">
      <c r="B51" s="36" t="s">
        <v>62</v>
      </c>
      <c r="C51" s="36" t="s">
        <v>58</v>
      </c>
      <c r="D51" s="37" t="s">
        <v>48</v>
      </c>
      <c r="E51" s="37" t="s">
        <v>63</v>
      </c>
      <c r="O51" s="56" t="s">
        <v>132</v>
      </c>
      <c r="P51" s="56">
        <v>10000.0</v>
      </c>
      <c r="Q51" s="56">
        <v>6407.0</v>
      </c>
      <c r="R51" s="58">
        <f t="shared" ref="R51:R53" si="13">Q51/P51</f>
        <v>0.6407</v>
      </c>
      <c r="U51" s="22" t="str">
        <f t="shared" ref="U51:AB51" si="12">U39</f>
        <v>n-s-d</v>
      </c>
      <c r="V51" s="22">
        <f t="shared" si="12"/>
        <v>125</v>
      </c>
      <c r="W51" s="22" t="str">
        <f t="shared" si="12"/>
        <v/>
      </c>
      <c r="X51" s="22">
        <f t="shared" si="12"/>
        <v>123</v>
      </c>
      <c r="Y51" s="22">
        <f t="shared" si="12"/>
        <v>21</v>
      </c>
      <c r="Z51" s="22" t="str">
        <f t="shared" si="12"/>
        <v/>
      </c>
      <c r="AA51" s="22" t="str">
        <f t="shared" si="12"/>
        <v/>
      </c>
      <c r="AB51" s="22">
        <f t="shared" si="12"/>
        <v>269</v>
      </c>
    </row>
    <row r="52">
      <c r="B52" s="43" t="s">
        <v>67</v>
      </c>
      <c r="C52" s="43"/>
      <c r="D52" s="20"/>
      <c r="E52" s="20"/>
      <c r="G52" s="25" t="s">
        <v>148</v>
      </c>
      <c r="O52" s="56" t="s">
        <v>134</v>
      </c>
      <c r="P52" s="56">
        <v>1000.0</v>
      </c>
      <c r="Q52" s="56">
        <v>754.0</v>
      </c>
      <c r="R52" s="58">
        <f t="shared" si="13"/>
        <v>0.754</v>
      </c>
      <c r="U52" s="22" t="str">
        <f t="shared" ref="U52:AB52" si="14">U41</f>
        <v>n-s-t</v>
      </c>
      <c r="V52" s="22">
        <f t="shared" si="14"/>
        <v>165</v>
      </c>
      <c r="W52" s="22" t="str">
        <f t="shared" si="14"/>
        <v/>
      </c>
      <c r="X52" s="22">
        <f t="shared" si="14"/>
        <v>277</v>
      </c>
      <c r="Y52" s="22" t="str">
        <f t="shared" si="14"/>
        <v/>
      </c>
      <c r="Z52" s="22" t="str">
        <f t="shared" si="14"/>
        <v/>
      </c>
      <c r="AA52" s="22" t="str">
        <f t="shared" si="14"/>
        <v/>
      </c>
      <c r="AB52" s="22">
        <f t="shared" si="14"/>
        <v>442</v>
      </c>
    </row>
    <row r="53">
      <c r="B53" s="43" t="s">
        <v>87</v>
      </c>
      <c r="C53" s="43"/>
      <c r="D53" s="20"/>
      <c r="E53" s="20"/>
      <c r="G53" s="25" t="s">
        <v>120</v>
      </c>
      <c r="O53" s="56" t="s">
        <v>138</v>
      </c>
      <c r="P53" s="56">
        <v>1000.0</v>
      </c>
      <c r="Q53" s="56">
        <v>701.0</v>
      </c>
      <c r="R53" s="58">
        <f t="shared" si="13"/>
        <v>0.701</v>
      </c>
      <c r="T53" s="22" t="str">
        <f t="shared" ref="T53:AB53" si="15">T42</f>
        <v/>
      </c>
      <c r="U53" s="22" t="str">
        <f t="shared" si="15"/>
        <v>sums–-</v>
      </c>
      <c r="V53" s="22">
        <f t="shared" si="15"/>
        <v>224</v>
      </c>
      <c r="W53" s="22">
        <f t="shared" si="15"/>
        <v>140</v>
      </c>
      <c r="X53" s="22">
        <f t="shared" si="15"/>
        <v>57</v>
      </c>
      <c r="Y53" s="22">
        <f t="shared" si="15"/>
        <v>885</v>
      </c>
      <c r="Z53" s="22">
        <f t="shared" si="15"/>
        <v>26</v>
      </c>
      <c r="AA53" s="22">
        <f t="shared" si="15"/>
        <v>398</v>
      </c>
      <c r="AB53" s="22">
        <f t="shared" si="15"/>
        <v>1730</v>
      </c>
    </row>
    <row r="54">
      <c r="B54" s="43" t="s">
        <v>91</v>
      </c>
      <c r="C54" s="43"/>
      <c r="D54" s="20"/>
      <c r="E54" s="20"/>
      <c r="G54" s="3" t="s">
        <v>114</v>
      </c>
    </row>
    <row r="55">
      <c r="B55" s="43" t="s">
        <v>94</v>
      </c>
      <c r="C55" s="43"/>
      <c r="D55" s="20"/>
      <c r="E55" s="20"/>
      <c r="U55" s="22" t="str">
        <f t="shared" ref="U55:AB55" si="16">U33</f>
        <v>split/model</v>
      </c>
      <c r="V55" s="22" t="str">
        <f t="shared" si="16"/>
        <v>Silly</v>
      </c>
      <c r="W55" s="22" t="str">
        <f t="shared" si="16"/>
        <v>OverIrreg</v>
      </c>
      <c r="X55" s="22" t="str">
        <f t="shared" si="16"/>
        <v>OverReg</v>
      </c>
      <c r="Y55" s="22" t="str">
        <f t="shared" si="16"/>
        <v>Free Var</v>
      </c>
      <c r="Z55" s="22" t="str">
        <f t="shared" si="16"/>
        <v>Old Rule</v>
      </c>
      <c r="AA55" s="22" t="str">
        <f t="shared" si="16"/>
        <v>Old lemma</v>
      </c>
      <c r="AB55" s="22" t="str">
        <f t="shared" si="16"/>
        <v>sums—-</v>
      </c>
    </row>
    <row r="56">
      <c r="B56" s="43" t="s">
        <v>97</v>
      </c>
      <c r="C56" s="43"/>
      <c r="D56" s="20"/>
      <c r="E56" s="20"/>
      <c r="T56" s="22" t="str">
        <f t="shared" ref="T56:AB56" si="17">T34</f>
        <v>original data</v>
      </c>
      <c r="U56" s="22" t="str">
        <f t="shared" si="17"/>
        <v>nn-o-d</v>
      </c>
      <c r="V56" s="22" t="str">
        <f t="shared" si="17"/>
        <v/>
      </c>
      <c r="W56" s="22">
        <f t="shared" si="17"/>
        <v>8</v>
      </c>
      <c r="X56" s="22">
        <f t="shared" si="17"/>
        <v>34</v>
      </c>
      <c r="Y56" s="22">
        <f t="shared" si="17"/>
        <v>8</v>
      </c>
      <c r="Z56" s="22">
        <f t="shared" si="17"/>
        <v>31</v>
      </c>
      <c r="AA56" s="22">
        <f t="shared" si="17"/>
        <v>33</v>
      </c>
      <c r="AB56" s="22">
        <f t="shared" si="17"/>
        <v>114</v>
      </c>
    </row>
    <row r="57">
      <c r="B57" s="43" t="s">
        <v>100</v>
      </c>
      <c r="C57" s="43"/>
      <c r="D57" s="20"/>
      <c r="E57" s="20"/>
      <c r="U57" s="22" t="str">
        <f t="shared" ref="U57:AB57" si="18">U35</f>
        <v>n-o-d</v>
      </c>
      <c r="V57" s="22">
        <f t="shared" si="18"/>
        <v>50</v>
      </c>
      <c r="W57" s="22">
        <f t="shared" si="18"/>
        <v>8</v>
      </c>
      <c r="X57" s="22">
        <f t="shared" si="18"/>
        <v>64</v>
      </c>
      <c r="Y57" s="22">
        <f t="shared" si="18"/>
        <v>7</v>
      </c>
      <c r="Z57" s="22">
        <f t="shared" si="18"/>
        <v>30</v>
      </c>
      <c r="AA57" s="22">
        <f t="shared" si="18"/>
        <v>30</v>
      </c>
      <c r="AB57" s="22">
        <f t="shared" si="18"/>
        <v>189</v>
      </c>
    </row>
    <row r="58">
      <c r="B58" s="43" t="s">
        <v>102</v>
      </c>
      <c r="C58" s="43"/>
      <c r="D58" s="20"/>
      <c r="E58" s="20"/>
      <c r="U58" s="22" t="str">
        <f t="shared" ref="U58:AB58" si="19">U36</f>
        <v>nn-o-t</v>
      </c>
      <c r="V58" s="22">
        <f t="shared" si="19"/>
        <v>14</v>
      </c>
      <c r="W58" s="22">
        <f t="shared" si="19"/>
        <v>4</v>
      </c>
      <c r="X58" s="22">
        <f t="shared" si="19"/>
        <v>78</v>
      </c>
      <c r="Y58" s="22" t="str">
        <f t="shared" si="19"/>
        <v/>
      </c>
      <c r="Z58" s="22">
        <f t="shared" si="19"/>
        <v>48</v>
      </c>
      <c r="AA58" s="22">
        <f t="shared" si="19"/>
        <v>79</v>
      </c>
      <c r="AB58" s="22">
        <f t="shared" si="19"/>
        <v>223</v>
      </c>
    </row>
    <row r="59">
      <c r="B59" s="43" t="s">
        <v>103</v>
      </c>
      <c r="C59" s="43"/>
      <c r="D59" s="20"/>
      <c r="E59" s="20"/>
      <c r="U59" s="22" t="str">
        <f t="shared" ref="U59:AB59" si="20">U37</f>
        <v>n-o-t</v>
      </c>
      <c r="V59" s="22">
        <f t="shared" si="20"/>
        <v>44</v>
      </c>
      <c r="W59" s="22">
        <f t="shared" si="20"/>
        <v>6</v>
      </c>
      <c r="X59" s="22">
        <f t="shared" si="20"/>
        <v>106</v>
      </c>
      <c r="Y59" s="22" t="str">
        <f t="shared" si="20"/>
        <v/>
      </c>
      <c r="Z59" s="22">
        <f t="shared" si="20"/>
        <v>31</v>
      </c>
      <c r="AA59" s="22">
        <f t="shared" si="20"/>
        <v>82</v>
      </c>
      <c r="AB59" s="22">
        <f t="shared" si="20"/>
        <v>269</v>
      </c>
    </row>
    <row r="60">
      <c r="B60" s="43" t="s">
        <v>105</v>
      </c>
      <c r="C60" s="43"/>
      <c r="D60" s="20"/>
      <c r="E60" s="20"/>
      <c r="F60" s="45"/>
      <c r="T60" s="22" t="str">
        <f t="shared" ref="T60:U60" si="21">T38</f>
        <v>segmentations data</v>
      </c>
      <c r="U60" s="22" t="str">
        <f t="shared" si="21"/>
        <v>nn-s-d</v>
      </c>
      <c r="V60" s="22">
        <f t="shared" ref="V60:AB60" si="22">V38/$R$45</f>
        <v>0</v>
      </c>
      <c r="W60" s="22">
        <f t="shared" si="22"/>
        <v>0</v>
      </c>
      <c r="X60" s="22">
        <f t="shared" si="22"/>
        <v>18.10154525</v>
      </c>
      <c r="Y60" s="22">
        <f t="shared" si="22"/>
        <v>9.271523179</v>
      </c>
      <c r="Z60" s="22">
        <f t="shared" si="22"/>
        <v>0</v>
      </c>
      <c r="AA60" s="22">
        <f t="shared" si="22"/>
        <v>0</v>
      </c>
      <c r="AB60" s="22">
        <f t="shared" si="22"/>
        <v>27.37306843</v>
      </c>
    </row>
    <row r="61">
      <c r="B61" s="43" t="s">
        <v>107</v>
      </c>
      <c r="C61" s="43"/>
      <c r="D61" s="20"/>
      <c r="E61" s="20"/>
      <c r="F61" s="45"/>
      <c r="U61" s="22" t="str">
        <f t="shared" ref="U61:U63" si="24">U39</f>
        <v>n-s-d</v>
      </c>
      <c r="V61" s="22">
        <f t="shared" ref="V61:AB61" si="23">V39/$R$45</f>
        <v>55.18763797</v>
      </c>
      <c r="W61" s="22">
        <f t="shared" si="23"/>
        <v>0</v>
      </c>
      <c r="X61" s="22">
        <f t="shared" si="23"/>
        <v>54.30463576</v>
      </c>
      <c r="Y61" s="22">
        <f t="shared" si="23"/>
        <v>9.271523179</v>
      </c>
      <c r="Z61" s="22">
        <f t="shared" si="23"/>
        <v>0</v>
      </c>
      <c r="AA61" s="22">
        <f t="shared" si="23"/>
        <v>0</v>
      </c>
      <c r="AB61" s="22">
        <f t="shared" si="23"/>
        <v>118.7637969</v>
      </c>
    </row>
    <row r="62">
      <c r="B62" s="43" t="s">
        <v>109</v>
      </c>
      <c r="C62" s="43"/>
      <c r="D62" s="20"/>
      <c r="E62" s="20"/>
      <c r="F62" s="45"/>
      <c r="U62" s="22" t="str">
        <f t="shared" si="24"/>
        <v>nn-s-t</v>
      </c>
      <c r="V62" s="22">
        <f t="shared" ref="V62:AB62" si="25">V40/$R$46</f>
        <v>0</v>
      </c>
      <c r="W62" s="22">
        <f t="shared" si="25"/>
        <v>0</v>
      </c>
      <c r="X62" s="22">
        <f t="shared" si="25"/>
        <v>77.10613993</v>
      </c>
      <c r="Y62" s="22">
        <f t="shared" si="25"/>
        <v>0</v>
      </c>
      <c r="Z62" s="22">
        <f t="shared" si="25"/>
        <v>0</v>
      </c>
      <c r="AA62" s="22">
        <f t="shared" si="25"/>
        <v>0</v>
      </c>
      <c r="AB62" s="22">
        <f t="shared" si="25"/>
        <v>77.10613993</v>
      </c>
    </row>
    <row r="63">
      <c r="B63" s="43" t="s">
        <v>113</v>
      </c>
      <c r="C63" s="43"/>
      <c r="D63" s="20"/>
      <c r="E63" s="20"/>
      <c r="F63" s="45"/>
      <c r="U63" s="22" t="str">
        <f t="shared" si="24"/>
        <v>n-s-t</v>
      </c>
      <c r="V63" s="22">
        <f t="shared" ref="V63:AB63" si="26">V41/$R$46</f>
        <v>78.53403141</v>
      </c>
      <c r="W63" s="22">
        <f t="shared" si="26"/>
        <v>0</v>
      </c>
      <c r="X63" s="22">
        <f t="shared" si="26"/>
        <v>131.84198</v>
      </c>
      <c r="Y63" s="22">
        <f t="shared" si="26"/>
        <v>0</v>
      </c>
      <c r="Z63" s="22">
        <f t="shared" si="26"/>
        <v>0</v>
      </c>
      <c r="AA63" s="22">
        <f t="shared" si="26"/>
        <v>0</v>
      </c>
      <c r="AB63" s="22">
        <f t="shared" si="26"/>
        <v>210.3760114</v>
      </c>
    </row>
    <row r="64">
      <c r="B64" s="43" t="s">
        <v>114</v>
      </c>
      <c r="C64" s="43"/>
      <c r="D64" s="20"/>
      <c r="E64" s="20"/>
      <c r="F64" s="45"/>
    </row>
    <row r="65">
      <c r="B65" s="43" t="s">
        <v>116</v>
      </c>
      <c r="C65" s="43"/>
      <c r="D65" s="20"/>
      <c r="E65" s="20"/>
      <c r="F65" s="45"/>
    </row>
    <row r="66">
      <c r="B66" s="43" t="s">
        <v>117</v>
      </c>
      <c r="C66" s="43"/>
      <c r="D66" s="20"/>
      <c r="E66" s="20"/>
    </row>
    <row r="67">
      <c r="B67" s="43" t="s">
        <v>119</v>
      </c>
      <c r="C67" s="43"/>
      <c r="D67" s="20"/>
      <c r="E67" s="20"/>
    </row>
    <row r="68">
      <c r="B68" s="43" t="s">
        <v>120</v>
      </c>
      <c r="C68" s="43"/>
      <c r="D68" s="20"/>
      <c r="E68" s="20"/>
    </row>
    <row r="69">
      <c r="B69" s="43" t="s">
        <v>123</v>
      </c>
      <c r="C69" s="43"/>
      <c r="D69" s="20"/>
      <c r="E69" s="20"/>
    </row>
    <row r="70">
      <c r="B70" s="43" t="s">
        <v>124</v>
      </c>
      <c r="C70" s="43"/>
      <c r="D70" s="20"/>
      <c r="E70" s="20"/>
    </row>
    <row r="71">
      <c r="B71" s="43" t="s">
        <v>125</v>
      </c>
      <c r="C71" s="43"/>
      <c r="D71" s="20"/>
      <c r="E71" s="20"/>
    </row>
    <row r="72">
      <c r="B72" s="43" t="s">
        <v>127</v>
      </c>
      <c r="C72" s="43"/>
      <c r="D72" s="20"/>
      <c r="E72" s="20"/>
    </row>
  </sheetData>
  <mergeCells count="24">
    <mergeCell ref="B3:B4"/>
    <mergeCell ref="C3:C4"/>
    <mergeCell ref="D3:E3"/>
    <mergeCell ref="F3:F4"/>
    <mergeCell ref="G3:G4"/>
    <mergeCell ref="H3:H4"/>
    <mergeCell ref="I3:I4"/>
    <mergeCell ref="B20:D20"/>
    <mergeCell ref="J3:J4"/>
    <mergeCell ref="K3:K4"/>
    <mergeCell ref="L3:L4"/>
    <mergeCell ref="J21:M21"/>
    <mergeCell ref="N21:R21"/>
    <mergeCell ref="T23:T26"/>
    <mergeCell ref="T27:T30"/>
    <mergeCell ref="T56:T59"/>
    <mergeCell ref="T60:T63"/>
    <mergeCell ref="J32:M32"/>
    <mergeCell ref="N32:R32"/>
    <mergeCell ref="T34:T37"/>
    <mergeCell ref="T38:T41"/>
    <mergeCell ref="T45:T48"/>
    <mergeCell ref="T49:T52"/>
    <mergeCell ref="B50:D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10.75"/>
    <col customWidth="1" min="3" max="17" width="7.13"/>
    <col customWidth="1" min="18" max="18" width="4.25"/>
    <col customWidth="1" min="19" max="19" width="8.5"/>
    <col customWidth="1" min="20" max="20" width="10.5"/>
    <col customWidth="1" min="21" max="22" width="14.25"/>
    <col customWidth="1" min="23" max="23" width="9.0"/>
    <col customWidth="1" min="24" max="24" width="9.13"/>
    <col customWidth="1" min="25" max="25" width="8.13"/>
    <col customWidth="1" min="26" max="26" width="7.63"/>
    <col customWidth="1" min="27" max="27" width="11.25"/>
  </cols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2"/>
      <c r="P1" s="60"/>
      <c r="Q1" s="63"/>
      <c r="R1" s="63"/>
      <c r="S1" s="63"/>
      <c r="T1" s="63"/>
      <c r="U1" s="64"/>
      <c r="V1" s="64"/>
      <c r="W1" s="62"/>
      <c r="X1" s="62"/>
      <c r="Y1" s="62"/>
      <c r="Z1" s="62"/>
      <c r="AA1" s="62"/>
      <c r="AB1" s="62"/>
    </row>
    <row r="2" ht="27.75" customHeight="1">
      <c r="A2" s="65"/>
      <c r="B2" s="66" t="s">
        <v>149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8"/>
      <c r="O2" s="69"/>
      <c r="S2" s="66" t="s">
        <v>150</v>
      </c>
      <c r="T2" s="67"/>
      <c r="U2" s="67"/>
      <c r="V2" s="67"/>
      <c r="W2" s="67"/>
      <c r="X2" s="68"/>
    </row>
    <row r="3">
      <c r="A3" s="60"/>
      <c r="B3" s="70"/>
      <c r="C3" s="71" t="s">
        <v>151</v>
      </c>
      <c r="D3" s="71" t="s">
        <v>70</v>
      </c>
      <c r="E3" s="72" t="s">
        <v>152</v>
      </c>
      <c r="F3" s="72" t="s">
        <v>72</v>
      </c>
      <c r="G3" s="73" t="s">
        <v>153</v>
      </c>
      <c r="H3" s="73" t="s">
        <v>154</v>
      </c>
      <c r="I3" s="71" t="s">
        <v>155</v>
      </c>
      <c r="J3" s="71" t="s">
        <v>74</v>
      </c>
      <c r="K3" s="72" t="s">
        <v>156</v>
      </c>
      <c r="L3" s="72" t="s">
        <v>76</v>
      </c>
      <c r="M3" s="73" t="s">
        <v>157</v>
      </c>
      <c r="N3" s="74" t="s">
        <v>158</v>
      </c>
      <c r="O3" s="62"/>
      <c r="S3" s="70"/>
      <c r="T3" s="71" t="s">
        <v>159</v>
      </c>
      <c r="U3" s="72" t="s">
        <v>160</v>
      </c>
      <c r="V3" s="73" t="s">
        <v>161</v>
      </c>
      <c r="W3" s="75" t="s">
        <v>162</v>
      </c>
      <c r="X3" s="76" t="s">
        <v>163</v>
      </c>
    </row>
    <row r="4">
      <c r="A4" s="63"/>
      <c r="B4" s="77" t="s">
        <v>84</v>
      </c>
      <c r="C4" s="78">
        <v>33.0</v>
      </c>
      <c r="D4" s="78">
        <v>30.0</v>
      </c>
      <c r="E4" s="79">
        <v>0.0</v>
      </c>
      <c r="F4" s="79">
        <v>0.0</v>
      </c>
      <c r="G4" s="80">
        <v>0.0</v>
      </c>
      <c r="H4" s="80">
        <v>0.0</v>
      </c>
      <c r="I4" s="78">
        <v>79.0</v>
      </c>
      <c r="J4" s="78">
        <v>82.0</v>
      </c>
      <c r="K4" s="79">
        <v>0.0</v>
      </c>
      <c r="L4" s="79">
        <v>0.0</v>
      </c>
      <c r="M4" s="80">
        <v>0.0</v>
      </c>
      <c r="N4" s="81">
        <v>0.0</v>
      </c>
      <c r="O4" s="62"/>
      <c r="S4" s="77" t="s">
        <v>132</v>
      </c>
      <c r="T4" s="78">
        <v>10000.0</v>
      </c>
      <c r="U4" s="82">
        <v>15890.0</v>
      </c>
      <c r="V4" s="83">
        <v>6407.0</v>
      </c>
      <c r="W4" s="84">
        <f t="shared" ref="W4:W6" si="1">U4/T4</f>
        <v>1.589</v>
      </c>
      <c r="X4" s="85">
        <f t="shared" ref="X4:X6" si="2">V4/T4</f>
        <v>0.6407</v>
      </c>
    </row>
    <row r="5">
      <c r="A5" s="63"/>
      <c r="B5" s="77" t="s">
        <v>83</v>
      </c>
      <c r="C5" s="78">
        <v>31.0</v>
      </c>
      <c r="D5" s="78">
        <v>30.0</v>
      </c>
      <c r="E5" s="79">
        <v>0.0</v>
      </c>
      <c r="F5" s="79">
        <v>0.0</v>
      </c>
      <c r="G5" s="80">
        <v>0.0</v>
      </c>
      <c r="H5" s="80">
        <v>0.0</v>
      </c>
      <c r="I5" s="78">
        <v>48.0</v>
      </c>
      <c r="J5" s="78">
        <v>31.0</v>
      </c>
      <c r="K5" s="79">
        <v>0.0</v>
      </c>
      <c r="L5" s="79">
        <v>0.0</v>
      </c>
      <c r="M5" s="80">
        <v>0.0</v>
      </c>
      <c r="N5" s="81">
        <v>0.0</v>
      </c>
      <c r="O5" s="62"/>
      <c r="S5" s="77" t="s">
        <v>134</v>
      </c>
      <c r="T5" s="78">
        <v>1000.0</v>
      </c>
      <c r="U5" s="82">
        <v>2265.0</v>
      </c>
      <c r="V5" s="83">
        <v>754.0</v>
      </c>
      <c r="W5" s="84">
        <f t="shared" si="1"/>
        <v>2.265</v>
      </c>
      <c r="X5" s="85">
        <f t="shared" si="2"/>
        <v>0.754</v>
      </c>
    </row>
    <row r="6">
      <c r="A6" s="63"/>
      <c r="B6" s="77" t="s">
        <v>82</v>
      </c>
      <c r="C6" s="78">
        <v>8.0</v>
      </c>
      <c r="D6" s="78">
        <v>7.0</v>
      </c>
      <c r="E6" s="82">
        <v>21.0</v>
      </c>
      <c r="F6" s="82">
        <v>21.0</v>
      </c>
      <c r="G6" s="83">
        <v>6.0</v>
      </c>
      <c r="H6" s="83">
        <v>9.0</v>
      </c>
      <c r="I6" s="86">
        <v>0.0</v>
      </c>
      <c r="J6" s="86">
        <v>0.0</v>
      </c>
      <c r="K6" s="79">
        <v>0.0</v>
      </c>
      <c r="L6" s="79">
        <v>0.0</v>
      </c>
      <c r="M6" s="80">
        <v>0.0</v>
      </c>
      <c r="N6" s="81">
        <v>0.0</v>
      </c>
      <c r="O6" s="62"/>
      <c r="S6" s="87" t="s">
        <v>138</v>
      </c>
      <c r="T6" s="88">
        <v>1000.0</v>
      </c>
      <c r="U6" s="89">
        <v>2101.0</v>
      </c>
      <c r="V6" s="90">
        <v>701.0</v>
      </c>
      <c r="W6" s="91">
        <f t="shared" si="1"/>
        <v>2.101</v>
      </c>
      <c r="X6" s="92">
        <f t="shared" si="2"/>
        <v>0.701</v>
      </c>
    </row>
    <row r="7">
      <c r="A7" s="63"/>
      <c r="B7" s="77" t="s">
        <v>164</v>
      </c>
      <c r="C7" s="78">
        <v>34.0</v>
      </c>
      <c r="D7" s="78">
        <v>64.0</v>
      </c>
      <c r="E7" s="82">
        <v>41.0</v>
      </c>
      <c r="F7" s="82">
        <v>123.0</v>
      </c>
      <c r="G7" s="83">
        <v>18.0</v>
      </c>
      <c r="H7" s="83">
        <v>46.0</v>
      </c>
      <c r="I7" s="78">
        <v>78.0</v>
      </c>
      <c r="J7" s="78">
        <v>106.0</v>
      </c>
      <c r="K7" s="82">
        <v>162.0</v>
      </c>
      <c r="L7" s="82">
        <v>277.0</v>
      </c>
      <c r="M7" s="83">
        <v>65.0</v>
      </c>
      <c r="N7" s="93">
        <v>96.0</v>
      </c>
      <c r="O7" s="62"/>
      <c r="S7" s="94" t="s">
        <v>165</v>
      </c>
      <c r="T7" s="95">
        <f>SUM(K14:P14,K16:P16)</f>
        <v>337</v>
      </c>
      <c r="U7" s="96">
        <f t="shared" ref="U7:U8" si="3">SUM(K18:P18,K20:P20)</f>
        <v>224</v>
      </c>
      <c r="V7" s="97">
        <f t="shared" ref="V7:V8" si="4">SUM(K22:P22,K24:P24)</f>
        <v>95</v>
      </c>
      <c r="W7" s="98" t="s">
        <v>166</v>
      </c>
      <c r="X7" s="62"/>
    </row>
    <row r="8">
      <c r="A8" s="63"/>
      <c r="B8" s="77" t="s">
        <v>167</v>
      </c>
      <c r="C8" s="78">
        <v>8.0</v>
      </c>
      <c r="D8" s="78">
        <v>8.0</v>
      </c>
      <c r="E8" s="79">
        <v>0.0</v>
      </c>
      <c r="F8" s="79">
        <v>0.0</v>
      </c>
      <c r="G8" s="80">
        <v>0.0</v>
      </c>
      <c r="H8" s="80">
        <v>0.0</v>
      </c>
      <c r="I8" s="78">
        <v>4.0</v>
      </c>
      <c r="J8" s="78">
        <v>6.0</v>
      </c>
      <c r="K8" s="79">
        <v>0.0</v>
      </c>
      <c r="L8" s="79">
        <v>0.0</v>
      </c>
      <c r="M8" s="80">
        <v>0.0</v>
      </c>
      <c r="N8" s="81">
        <v>0.0</v>
      </c>
      <c r="O8" s="62"/>
      <c r="S8" s="99" t="s">
        <v>168</v>
      </c>
      <c r="T8" s="100">
        <f>SUM(K14:P15,K17:P17)</f>
        <v>572</v>
      </c>
      <c r="U8" s="101">
        <f t="shared" si="3"/>
        <v>711</v>
      </c>
      <c r="V8" s="102">
        <f t="shared" si="4"/>
        <v>222</v>
      </c>
      <c r="W8" s="98" t="s">
        <v>169</v>
      </c>
      <c r="X8" s="62"/>
    </row>
    <row r="9">
      <c r="A9" s="63"/>
      <c r="B9" s="103" t="s">
        <v>79</v>
      </c>
      <c r="C9" s="104">
        <v>0.0</v>
      </c>
      <c r="D9" s="105">
        <v>50.0</v>
      </c>
      <c r="E9" s="106">
        <v>0.0</v>
      </c>
      <c r="F9" s="107">
        <v>125.0</v>
      </c>
      <c r="G9" s="108">
        <v>1.0</v>
      </c>
      <c r="H9" s="108">
        <v>52.0</v>
      </c>
      <c r="I9" s="105">
        <v>14.0</v>
      </c>
      <c r="J9" s="105">
        <v>44.0</v>
      </c>
      <c r="K9" s="106">
        <v>0.0</v>
      </c>
      <c r="L9" s="107">
        <v>165.0</v>
      </c>
      <c r="M9" s="108">
        <v>5.0</v>
      </c>
      <c r="N9" s="109">
        <v>19.0</v>
      </c>
      <c r="P9" s="110"/>
      <c r="Q9" s="110"/>
      <c r="R9" s="110"/>
      <c r="S9" s="111" t="s">
        <v>170</v>
      </c>
      <c r="T9" s="112">
        <f t="shared" ref="T9:V9" si="5">1-T7/SUM(T$5:T$6)</f>
        <v>0.8315</v>
      </c>
      <c r="U9" s="113">
        <f t="shared" si="5"/>
        <v>0.9486944572</v>
      </c>
      <c r="V9" s="114">
        <f t="shared" si="5"/>
        <v>0.9347079038</v>
      </c>
      <c r="W9" s="62"/>
      <c r="X9" s="115" t="s">
        <v>171</v>
      </c>
      <c r="Y9" s="62"/>
      <c r="Z9" s="62"/>
      <c r="AB9" s="115"/>
    </row>
    <row r="10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S10" s="116" t="s">
        <v>172</v>
      </c>
      <c r="T10" s="117">
        <f t="shared" ref="T10:V10" si="6">1-T8/SUM(T$5:T$6)</f>
        <v>0.714</v>
      </c>
      <c r="U10" s="118">
        <f t="shared" si="6"/>
        <v>0.83715071</v>
      </c>
      <c r="V10" s="119">
        <f t="shared" si="6"/>
        <v>0.8474226804</v>
      </c>
      <c r="W10" s="62"/>
      <c r="X10" s="115" t="s">
        <v>173</v>
      </c>
      <c r="Y10" s="62"/>
      <c r="Z10" s="62"/>
      <c r="AB10" s="120"/>
    </row>
    <row r="11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S11" s="40"/>
      <c r="T11" s="62"/>
      <c r="U11" s="121"/>
      <c r="V11" s="62"/>
      <c r="W11" s="62"/>
      <c r="X11" s="62"/>
      <c r="Y11" s="62"/>
      <c r="Z11" s="62"/>
      <c r="AA11" s="62"/>
      <c r="AB11" s="62"/>
    </row>
    <row r="12" ht="27.75" customHeight="1">
      <c r="A12" s="122"/>
      <c r="B12" s="123" t="s">
        <v>174</v>
      </c>
      <c r="C12" s="67"/>
      <c r="D12" s="67"/>
      <c r="E12" s="67"/>
      <c r="F12" s="67"/>
      <c r="G12" s="67"/>
      <c r="H12" s="68"/>
      <c r="I12" s="69"/>
      <c r="J12" s="124" t="s">
        <v>175</v>
      </c>
      <c r="K12" s="67"/>
      <c r="L12" s="67"/>
      <c r="M12" s="67"/>
      <c r="N12" s="67"/>
      <c r="O12" s="67"/>
      <c r="P12" s="68"/>
      <c r="Q12" s="69"/>
      <c r="R12" s="69"/>
      <c r="S12" s="123" t="s">
        <v>176</v>
      </c>
      <c r="T12" s="67"/>
      <c r="U12" s="67"/>
      <c r="V12" s="67"/>
      <c r="W12" s="67"/>
      <c r="X12" s="67"/>
      <c r="Y12" s="67"/>
      <c r="Z12" s="67"/>
      <c r="AA12" s="68"/>
      <c r="AB12" s="69"/>
    </row>
    <row r="13" ht="26.25" customHeight="1">
      <c r="A13" s="60"/>
      <c r="B13" s="125" t="str">
        <f t="array" ref="B13:H25">TRANSPOSE(B3:N9)</f>
        <v/>
      </c>
      <c r="C13" s="126" t="s">
        <v>84</v>
      </c>
      <c r="D13" s="126" t="s">
        <v>83</v>
      </c>
      <c r="E13" s="126" t="s">
        <v>82</v>
      </c>
      <c r="F13" s="126" t="s">
        <v>164</v>
      </c>
      <c r="G13" s="126" t="s">
        <v>167</v>
      </c>
      <c r="H13" s="127" t="s">
        <v>79</v>
      </c>
      <c r="I13" s="60"/>
      <c r="J13" s="70" t="str">
        <f t="shared" ref="J13:P13" si="7">B13</f>
        <v/>
      </c>
      <c r="K13" s="126" t="str">
        <f t="shared" si="7"/>
        <v>Old lemma</v>
      </c>
      <c r="L13" s="126" t="str">
        <f t="shared" si="7"/>
        <v>Old Rule</v>
      </c>
      <c r="M13" s="126" t="str">
        <f t="shared" si="7"/>
        <v>Free Var</v>
      </c>
      <c r="N13" s="126" t="str">
        <f t="shared" si="7"/>
        <v>Over Reg</v>
      </c>
      <c r="O13" s="126" t="str">
        <f t="shared" si="7"/>
        <v>Over Irreg</v>
      </c>
      <c r="P13" s="127" t="str">
        <f t="shared" si="7"/>
        <v>Silly</v>
      </c>
      <c r="Q13" s="128" t="s">
        <v>177</v>
      </c>
      <c r="R13" s="60"/>
      <c r="S13" s="70" t="str">
        <f t="shared" ref="S13:Y13" si="8">J13</f>
        <v/>
      </c>
      <c r="T13" s="129" t="str">
        <f t="shared" si="8"/>
        <v>Old lemma</v>
      </c>
      <c r="U13" s="129" t="str">
        <f t="shared" si="8"/>
        <v>Old Rule</v>
      </c>
      <c r="V13" s="126" t="str">
        <f t="shared" si="8"/>
        <v>Free Var</v>
      </c>
      <c r="W13" s="126" t="str">
        <f t="shared" si="8"/>
        <v>Over Reg</v>
      </c>
      <c r="X13" s="126" t="str">
        <f t="shared" si="8"/>
        <v>Over Irreg</v>
      </c>
      <c r="Y13" s="130" t="str">
        <f t="shared" si="8"/>
        <v>Silly</v>
      </c>
      <c r="Z13" s="131" t="s">
        <v>177</v>
      </c>
      <c r="AA13" s="132" t="s">
        <v>178</v>
      </c>
      <c r="AB13" s="60"/>
    </row>
    <row r="14">
      <c r="A14" s="133"/>
      <c r="B14" s="134" t="s">
        <v>151</v>
      </c>
      <c r="C14" s="135">
        <v>33.0</v>
      </c>
      <c r="D14" s="135">
        <v>31.0</v>
      </c>
      <c r="E14" s="135">
        <v>8.0</v>
      </c>
      <c r="F14" s="135">
        <v>34.0</v>
      </c>
      <c r="G14" s="135">
        <v>8.0</v>
      </c>
      <c r="H14" s="136">
        <v>0.0</v>
      </c>
      <c r="I14" s="62"/>
      <c r="J14" s="137" t="str">
        <f t="shared" ref="J14:P14" si="9">B14</f>
        <v>ru-o-d</v>
      </c>
      <c r="K14" s="138">
        <f t="shared" si="9"/>
        <v>33</v>
      </c>
      <c r="L14" s="138">
        <f t="shared" si="9"/>
        <v>31</v>
      </c>
      <c r="M14" s="138">
        <f t="shared" si="9"/>
        <v>8</v>
      </c>
      <c r="N14" s="138">
        <f t="shared" si="9"/>
        <v>34</v>
      </c>
      <c r="O14" s="138">
        <f t="shared" si="9"/>
        <v>8</v>
      </c>
      <c r="P14" s="139">
        <f t="shared" si="9"/>
        <v>0</v>
      </c>
      <c r="Q14" s="62">
        <f t="shared" ref="Q14:Q25" si="12">SUM(K14:P14)</f>
        <v>114</v>
      </c>
      <c r="R14" s="62"/>
      <c r="S14" s="140" t="s">
        <v>179</v>
      </c>
      <c r="T14" s="138">
        <f t="shared" ref="T14:Y14" si="10">K14+K16</f>
        <v>112</v>
      </c>
      <c r="U14" s="138">
        <f t="shared" si="10"/>
        <v>79</v>
      </c>
      <c r="V14" s="138">
        <f t="shared" si="10"/>
        <v>8</v>
      </c>
      <c r="W14" s="138">
        <f t="shared" si="10"/>
        <v>112</v>
      </c>
      <c r="X14" s="138">
        <f t="shared" si="10"/>
        <v>12</v>
      </c>
      <c r="Y14" s="141">
        <f t="shared" si="10"/>
        <v>14</v>
      </c>
      <c r="Z14" s="142">
        <f t="shared" ref="Z14:Z19" si="14">SUM(T14:Y14)</f>
        <v>337</v>
      </c>
      <c r="AA14" s="143">
        <f t="shared" ref="AA14:AA19" si="15">SUM(T14:U14)/Z14</f>
        <v>0.5667655786</v>
      </c>
      <c r="AB14" s="62"/>
    </row>
    <row r="15">
      <c r="A15" s="133"/>
      <c r="B15" s="134" t="s">
        <v>70</v>
      </c>
      <c r="C15" s="135">
        <v>30.0</v>
      </c>
      <c r="D15" s="135">
        <v>30.0</v>
      </c>
      <c r="E15" s="135">
        <v>7.0</v>
      </c>
      <c r="F15" s="135">
        <v>64.0</v>
      </c>
      <c r="G15" s="135">
        <v>8.0</v>
      </c>
      <c r="H15" s="136">
        <v>50.0</v>
      </c>
      <c r="I15" s="62"/>
      <c r="J15" s="137" t="str">
        <f t="shared" ref="J15:P15" si="11">B15</f>
        <v>nn-o-d</v>
      </c>
      <c r="K15" s="138">
        <f t="shared" si="11"/>
        <v>30</v>
      </c>
      <c r="L15" s="138">
        <f t="shared" si="11"/>
        <v>30</v>
      </c>
      <c r="M15" s="138">
        <f t="shared" si="11"/>
        <v>7</v>
      </c>
      <c r="N15" s="138">
        <f t="shared" si="11"/>
        <v>64</v>
      </c>
      <c r="O15" s="138">
        <f t="shared" si="11"/>
        <v>8</v>
      </c>
      <c r="P15" s="139">
        <f t="shared" si="11"/>
        <v>50</v>
      </c>
      <c r="Q15" s="62">
        <f t="shared" si="12"/>
        <v>189</v>
      </c>
      <c r="R15" s="62"/>
      <c r="S15" s="140" t="s">
        <v>180</v>
      </c>
      <c r="T15" s="138">
        <f t="shared" ref="T15:Y15" si="13">K15++K17</f>
        <v>112</v>
      </c>
      <c r="U15" s="138">
        <f t="shared" si="13"/>
        <v>61</v>
      </c>
      <c r="V15" s="138">
        <f t="shared" si="13"/>
        <v>7</v>
      </c>
      <c r="W15" s="138">
        <f t="shared" si="13"/>
        <v>170</v>
      </c>
      <c r="X15" s="138">
        <f t="shared" si="13"/>
        <v>14</v>
      </c>
      <c r="Y15" s="141">
        <f t="shared" si="13"/>
        <v>94</v>
      </c>
      <c r="Z15" s="142">
        <f t="shared" si="14"/>
        <v>458</v>
      </c>
      <c r="AA15" s="143">
        <f t="shared" si="15"/>
        <v>0.3777292576</v>
      </c>
      <c r="AB15" s="62"/>
    </row>
    <row r="16">
      <c r="A16" s="133"/>
      <c r="B16" s="144" t="s">
        <v>152</v>
      </c>
      <c r="C16" s="145">
        <v>0.0</v>
      </c>
      <c r="D16" s="145">
        <v>0.0</v>
      </c>
      <c r="E16" s="145">
        <v>21.0</v>
      </c>
      <c r="F16" s="145">
        <v>41.0</v>
      </c>
      <c r="G16" s="145">
        <v>0.0</v>
      </c>
      <c r="H16" s="146">
        <v>0.0</v>
      </c>
      <c r="I16" s="62"/>
      <c r="J16" s="137" t="str">
        <f t="shared" ref="J16:P16" si="16">B20</f>
        <v>ru-o-t</v>
      </c>
      <c r="K16" s="138">
        <f t="shared" si="16"/>
        <v>79</v>
      </c>
      <c r="L16" s="138">
        <f t="shared" si="16"/>
        <v>48</v>
      </c>
      <c r="M16" s="138">
        <f t="shared" si="16"/>
        <v>0</v>
      </c>
      <c r="N16" s="138">
        <f t="shared" si="16"/>
        <v>78</v>
      </c>
      <c r="O16" s="138">
        <f t="shared" si="16"/>
        <v>4</v>
      </c>
      <c r="P16" s="139">
        <f t="shared" si="16"/>
        <v>14</v>
      </c>
      <c r="Q16" s="62">
        <f t="shared" si="12"/>
        <v>223</v>
      </c>
      <c r="R16" s="62"/>
      <c r="S16" s="147" t="s">
        <v>181</v>
      </c>
      <c r="T16" s="148">
        <f t="shared" ref="T16:Y16" si="17">K18+K20</f>
        <v>0</v>
      </c>
      <c r="U16" s="148">
        <f t="shared" si="17"/>
        <v>0</v>
      </c>
      <c r="V16" s="148">
        <f t="shared" si="17"/>
        <v>21</v>
      </c>
      <c r="W16" s="148">
        <f t="shared" si="17"/>
        <v>203</v>
      </c>
      <c r="X16" s="148">
        <f t="shared" si="17"/>
        <v>0</v>
      </c>
      <c r="Y16" s="149">
        <f t="shared" si="17"/>
        <v>0</v>
      </c>
      <c r="Z16" s="150">
        <f t="shared" si="14"/>
        <v>224</v>
      </c>
      <c r="AA16" s="151">
        <f t="shared" si="15"/>
        <v>0</v>
      </c>
      <c r="AB16" s="62"/>
    </row>
    <row r="17">
      <c r="A17" s="133"/>
      <c r="B17" s="144" t="s">
        <v>72</v>
      </c>
      <c r="C17" s="145">
        <v>0.0</v>
      </c>
      <c r="D17" s="145">
        <v>0.0</v>
      </c>
      <c r="E17" s="145">
        <v>21.0</v>
      </c>
      <c r="F17" s="145">
        <v>123.0</v>
      </c>
      <c r="G17" s="145">
        <v>0.0</v>
      </c>
      <c r="H17" s="146">
        <v>125.0</v>
      </c>
      <c r="I17" s="62"/>
      <c r="J17" s="137" t="str">
        <f t="shared" ref="J17:P17" si="18">B21</f>
        <v>nn-o-t</v>
      </c>
      <c r="K17" s="138">
        <f t="shared" si="18"/>
        <v>82</v>
      </c>
      <c r="L17" s="138">
        <f t="shared" si="18"/>
        <v>31</v>
      </c>
      <c r="M17" s="138">
        <f t="shared" si="18"/>
        <v>0</v>
      </c>
      <c r="N17" s="138">
        <f t="shared" si="18"/>
        <v>106</v>
      </c>
      <c r="O17" s="138">
        <f t="shared" si="18"/>
        <v>6</v>
      </c>
      <c r="P17" s="139">
        <f t="shared" si="18"/>
        <v>44</v>
      </c>
      <c r="Q17" s="62">
        <f t="shared" si="12"/>
        <v>269</v>
      </c>
      <c r="R17" s="62"/>
      <c r="S17" s="147" t="s">
        <v>182</v>
      </c>
      <c r="T17" s="148">
        <f t="shared" ref="T17:Y17" si="19">K19+K21</f>
        <v>0</v>
      </c>
      <c r="U17" s="148">
        <f t="shared" si="19"/>
        <v>0</v>
      </c>
      <c r="V17" s="148">
        <f t="shared" si="19"/>
        <v>21</v>
      </c>
      <c r="W17" s="148">
        <f t="shared" si="19"/>
        <v>400</v>
      </c>
      <c r="X17" s="148">
        <f t="shared" si="19"/>
        <v>0</v>
      </c>
      <c r="Y17" s="149">
        <f t="shared" si="19"/>
        <v>290</v>
      </c>
      <c r="Z17" s="150">
        <f t="shared" si="14"/>
        <v>711</v>
      </c>
      <c r="AA17" s="151">
        <f t="shared" si="15"/>
        <v>0</v>
      </c>
      <c r="AB17" s="62"/>
    </row>
    <row r="18">
      <c r="A18" s="133"/>
      <c r="B18" s="152" t="s">
        <v>153</v>
      </c>
      <c r="C18" s="153">
        <v>0.0</v>
      </c>
      <c r="D18" s="153">
        <v>0.0</v>
      </c>
      <c r="E18" s="153">
        <v>6.0</v>
      </c>
      <c r="F18" s="153">
        <v>18.0</v>
      </c>
      <c r="G18" s="153">
        <v>0.0</v>
      </c>
      <c r="H18" s="154">
        <v>1.0</v>
      </c>
      <c r="I18" s="62"/>
      <c r="J18" s="155" t="str">
        <f t="shared" ref="J18:P18" si="20">B16</f>
        <v>ru-s-d</v>
      </c>
      <c r="K18" s="148">
        <f t="shared" si="20"/>
        <v>0</v>
      </c>
      <c r="L18" s="148">
        <f t="shared" si="20"/>
        <v>0</v>
      </c>
      <c r="M18" s="148">
        <f t="shared" si="20"/>
        <v>21</v>
      </c>
      <c r="N18" s="148">
        <f t="shared" si="20"/>
        <v>41</v>
      </c>
      <c r="O18" s="148">
        <f t="shared" si="20"/>
        <v>0</v>
      </c>
      <c r="P18" s="156">
        <f t="shared" si="20"/>
        <v>0</v>
      </c>
      <c r="Q18" s="62">
        <f t="shared" si="12"/>
        <v>62</v>
      </c>
      <c r="R18" s="62"/>
      <c r="S18" s="157" t="s">
        <v>183</v>
      </c>
      <c r="T18" s="158">
        <f t="shared" ref="T18:Y18" si="21">K22+K24</f>
        <v>0</v>
      </c>
      <c r="U18" s="158">
        <f t="shared" si="21"/>
        <v>0</v>
      </c>
      <c r="V18" s="158">
        <f t="shared" si="21"/>
        <v>6</v>
      </c>
      <c r="W18" s="158">
        <f t="shared" si="21"/>
        <v>83</v>
      </c>
      <c r="X18" s="158">
        <f t="shared" si="21"/>
        <v>0</v>
      </c>
      <c r="Y18" s="159">
        <f t="shared" si="21"/>
        <v>6</v>
      </c>
      <c r="Z18" s="160">
        <f t="shared" si="14"/>
        <v>95</v>
      </c>
      <c r="AA18" s="161">
        <f t="shared" si="15"/>
        <v>0</v>
      </c>
      <c r="AB18" s="62"/>
    </row>
    <row r="19">
      <c r="A19" s="133"/>
      <c r="B19" s="152" t="s">
        <v>154</v>
      </c>
      <c r="C19" s="153">
        <v>0.0</v>
      </c>
      <c r="D19" s="153">
        <v>0.0</v>
      </c>
      <c r="E19" s="153">
        <v>9.0</v>
      </c>
      <c r="F19" s="153">
        <v>46.0</v>
      </c>
      <c r="G19" s="153">
        <v>0.0</v>
      </c>
      <c r="H19" s="154">
        <v>52.0</v>
      </c>
      <c r="I19" s="62"/>
      <c r="J19" s="155" t="str">
        <f t="shared" ref="J19:P19" si="22">B17</f>
        <v>nn-s-d</v>
      </c>
      <c r="K19" s="148">
        <f t="shared" si="22"/>
        <v>0</v>
      </c>
      <c r="L19" s="148">
        <f t="shared" si="22"/>
        <v>0</v>
      </c>
      <c r="M19" s="148">
        <f t="shared" si="22"/>
        <v>21</v>
      </c>
      <c r="N19" s="148">
        <f t="shared" si="22"/>
        <v>123</v>
      </c>
      <c r="O19" s="148">
        <f t="shared" si="22"/>
        <v>0</v>
      </c>
      <c r="P19" s="156">
        <f t="shared" si="22"/>
        <v>125</v>
      </c>
      <c r="Q19" s="62">
        <f t="shared" si="12"/>
        <v>269</v>
      </c>
      <c r="R19" s="62"/>
      <c r="S19" s="162" t="s">
        <v>184</v>
      </c>
      <c r="T19" s="163">
        <f t="shared" ref="T19:Y19" si="23">K23+K25</f>
        <v>0</v>
      </c>
      <c r="U19" s="163">
        <f t="shared" si="23"/>
        <v>0</v>
      </c>
      <c r="V19" s="163">
        <f t="shared" si="23"/>
        <v>9</v>
      </c>
      <c r="W19" s="163">
        <f t="shared" si="23"/>
        <v>142</v>
      </c>
      <c r="X19" s="163">
        <f t="shared" si="23"/>
        <v>0</v>
      </c>
      <c r="Y19" s="164">
        <f t="shared" si="23"/>
        <v>71</v>
      </c>
      <c r="Z19" s="165">
        <f t="shared" si="14"/>
        <v>222</v>
      </c>
      <c r="AA19" s="166">
        <f t="shared" si="15"/>
        <v>0</v>
      </c>
      <c r="AB19" s="62"/>
    </row>
    <row r="20">
      <c r="A20" s="133"/>
      <c r="B20" s="134" t="s">
        <v>155</v>
      </c>
      <c r="C20" s="135">
        <v>79.0</v>
      </c>
      <c r="D20" s="135">
        <v>48.0</v>
      </c>
      <c r="E20" s="135">
        <v>0.0</v>
      </c>
      <c r="F20" s="135">
        <v>78.0</v>
      </c>
      <c r="G20" s="135">
        <v>4.0</v>
      </c>
      <c r="H20" s="136">
        <v>14.0</v>
      </c>
      <c r="I20" s="62"/>
      <c r="J20" s="155" t="str">
        <f t="shared" ref="J20:P20" si="24">B22</f>
        <v>ru-s-t</v>
      </c>
      <c r="K20" s="148">
        <f t="shared" si="24"/>
        <v>0</v>
      </c>
      <c r="L20" s="148">
        <f t="shared" si="24"/>
        <v>0</v>
      </c>
      <c r="M20" s="148">
        <f t="shared" si="24"/>
        <v>0</v>
      </c>
      <c r="N20" s="148">
        <f t="shared" si="24"/>
        <v>162</v>
      </c>
      <c r="O20" s="148">
        <f t="shared" si="24"/>
        <v>0</v>
      </c>
      <c r="P20" s="156">
        <f t="shared" si="24"/>
        <v>0</v>
      </c>
      <c r="Q20" s="62">
        <f t="shared" si="12"/>
        <v>162</v>
      </c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</row>
    <row r="21">
      <c r="A21" s="133"/>
      <c r="B21" s="134" t="s">
        <v>74</v>
      </c>
      <c r="C21" s="135">
        <v>82.0</v>
      </c>
      <c r="D21" s="135">
        <v>31.0</v>
      </c>
      <c r="E21" s="135">
        <v>0.0</v>
      </c>
      <c r="F21" s="135">
        <v>106.0</v>
      </c>
      <c r="G21" s="135">
        <v>6.0</v>
      </c>
      <c r="H21" s="136">
        <v>44.0</v>
      </c>
      <c r="I21" s="62"/>
      <c r="J21" s="155" t="str">
        <f t="shared" ref="J21:P21" si="25">B23</f>
        <v>nn-s-t</v>
      </c>
      <c r="K21" s="148">
        <f t="shared" si="25"/>
        <v>0</v>
      </c>
      <c r="L21" s="148">
        <f t="shared" si="25"/>
        <v>0</v>
      </c>
      <c r="M21" s="148">
        <f t="shared" si="25"/>
        <v>0</v>
      </c>
      <c r="N21" s="148">
        <f t="shared" si="25"/>
        <v>277</v>
      </c>
      <c r="O21" s="148">
        <f t="shared" si="25"/>
        <v>0</v>
      </c>
      <c r="P21" s="156">
        <f t="shared" si="25"/>
        <v>165</v>
      </c>
      <c r="Q21" s="62">
        <f t="shared" si="12"/>
        <v>442</v>
      </c>
      <c r="R21" s="62"/>
      <c r="S21" s="62"/>
      <c r="T21" s="115" t="s">
        <v>185</v>
      </c>
      <c r="U21" s="62"/>
      <c r="V21" s="62"/>
      <c r="W21" s="62"/>
      <c r="X21" s="62"/>
      <c r="Y21" s="62"/>
      <c r="Z21" s="62"/>
      <c r="AA21" s="62"/>
      <c r="AB21" s="62"/>
    </row>
    <row r="22">
      <c r="A22" s="133"/>
      <c r="B22" s="144" t="s">
        <v>156</v>
      </c>
      <c r="C22" s="145">
        <v>0.0</v>
      </c>
      <c r="D22" s="145">
        <v>0.0</v>
      </c>
      <c r="E22" s="145">
        <v>0.0</v>
      </c>
      <c r="F22" s="145">
        <v>162.0</v>
      </c>
      <c r="G22" s="145">
        <v>0.0</v>
      </c>
      <c r="H22" s="146">
        <v>0.0</v>
      </c>
      <c r="I22" s="62"/>
      <c r="J22" s="167" t="str">
        <f t="shared" ref="J22:P22" si="26">B18</f>
        <v>ru-m-d</v>
      </c>
      <c r="K22" s="158">
        <f t="shared" si="26"/>
        <v>0</v>
      </c>
      <c r="L22" s="158">
        <f t="shared" si="26"/>
        <v>0</v>
      </c>
      <c r="M22" s="158">
        <f t="shared" si="26"/>
        <v>6</v>
      </c>
      <c r="N22" s="158">
        <f t="shared" si="26"/>
        <v>18</v>
      </c>
      <c r="O22" s="158">
        <f t="shared" si="26"/>
        <v>0</v>
      </c>
      <c r="P22" s="168">
        <f t="shared" si="26"/>
        <v>1</v>
      </c>
      <c r="Q22" s="62">
        <f t="shared" si="12"/>
        <v>25</v>
      </c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</row>
    <row r="23">
      <c r="A23" s="133"/>
      <c r="B23" s="144" t="s">
        <v>76</v>
      </c>
      <c r="C23" s="145">
        <v>0.0</v>
      </c>
      <c r="D23" s="145">
        <v>0.0</v>
      </c>
      <c r="E23" s="145">
        <v>0.0</v>
      </c>
      <c r="F23" s="145">
        <v>277.0</v>
      </c>
      <c r="G23" s="145">
        <v>0.0</v>
      </c>
      <c r="H23" s="146">
        <v>165.0</v>
      </c>
      <c r="I23" s="62"/>
      <c r="J23" s="167" t="str">
        <f t="shared" ref="J23:P23" si="27">B19</f>
        <v>nn-m-d</v>
      </c>
      <c r="K23" s="158">
        <f t="shared" si="27"/>
        <v>0</v>
      </c>
      <c r="L23" s="158">
        <f t="shared" si="27"/>
        <v>0</v>
      </c>
      <c r="M23" s="158">
        <f t="shared" si="27"/>
        <v>9</v>
      </c>
      <c r="N23" s="158">
        <f t="shared" si="27"/>
        <v>46</v>
      </c>
      <c r="O23" s="158">
        <f t="shared" si="27"/>
        <v>0</v>
      </c>
      <c r="P23" s="168">
        <f t="shared" si="27"/>
        <v>52</v>
      </c>
      <c r="Q23" s="62">
        <f t="shared" si="12"/>
        <v>107</v>
      </c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</row>
    <row r="24">
      <c r="A24" s="133"/>
      <c r="B24" s="152" t="s">
        <v>157</v>
      </c>
      <c r="C24" s="153">
        <v>0.0</v>
      </c>
      <c r="D24" s="153">
        <v>0.0</v>
      </c>
      <c r="E24" s="153">
        <v>0.0</v>
      </c>
      <c r="F24" s="153">
        <v>65.0</v>
      </c>
      <c r="G24" s="153">
        <v>0.0</v>
      </c>
      <c r="H24" s="154">
        <v>5.0</v>
      </c>
      <c r="I24" s="62"/>
      <c r="J24" s="167" t="str">
        <f t="shared" ref="J24:P24" si="28">B24</f>
        <v>ru-m-t</v>
      </c>
      <c r="K24" s="158">
        <f t="shared" si="28"/>
        <v>0</v>
      </c>
      <c r="L24" s="158">
        <f t="shared" si="28"/>
        <v>0</v>
      </c>
      <c r="M24" s="158">
        <f t="shared" si="28"/>
        <v>0</v>
      </c>
      <c r="N24" s="158">
        <f t="shared" si="28"/>
        <v>65</v>
      </c>
      <c r="O24" s="158">
        <f t="shared" si="28"/>
        <v>0</v>
      </c>
      <c r="P24" s="168">
        <f t="shared" si="28"/>
        <v>5</v>
      </c>
      <c r="Q24" s="62">
        <f t="shared" si="12"/>
        <v>70</v>
      </c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</row>
    <row r="25">
      <c r="A25" s="133"/>
      <c r="B25" s="169" t="s">
        <v>158</v>
      </c>
      <c r="C25" s="170">
        <v>0.0</v>
      </c>
      <c r="D25" s="170">
        <v>0.0</v>
      </c>
      <c r="E25" s="170">
        <v>0.0</v>
      </c>
      <c r="F25" s="170">
        <v>96.0</v>
      </c>
      <c r="G25" s="170">
        <v>0.0</v>
      </c>
      <c r="H25" s="171">
        <v>19.0</v>
      </c>
      <c r="I25" s="62"/>
      <c r="J25" s="172" t="str">
        <f t="shared" ref="J25:P25" si="29">B25</f>
        <v>nn-m-t</v>
      </c>
      <c r="K25" s="163">
        <f t="shared" si="29"/>
        <v>0</v>
      </c>
      <c r="L25" s="163">
        <f t="shared" si="29"/>
        <v>0</v>
      </c>
      <c r="M25" s="163">
        <f t="shared" si="29"/>
        <v>0</v>
      </c>
      <c r="N25" s="163">
        <f t="shared" si="29"/>
        <v>96</v>
      </c>
      <c r="O25" s="163">
        <f t="shared" si="29"/>
        <v>0</v>
      </c>
      <c r="P25" s="173">
        <f t="shared" si="29"/>
        <v>19</v>
      </c>
      <c r="Q25" s="62">
        <f t="shared" si="12"/>
        <v>115</v>
      </c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</row>
    <row r="26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</row>
    <row r="27" ht="27.75" customHeight="1">
      <c r="A27" s="69"/>
      <c r="B27" s="123" t="s">
        <v>186</v>
      </c>
      <c r="C27" s="67"/>
      <c r="D27" s="67"/>
      <c r="E27" s="67"/>
      <c r="F27" s="67"/>
      <c r="G27" s="67"/>
      <c r="H27" s="68"/>
      <c r="I27" s="69"/>
      <c r="J27" s="123" t="s">
        <v>187</v>
      </c>
      <c r="K27" s="67"/>
      <c r="L27" s="67"/>
      <c r="M27" s="67"/>
      <c r="N27" s="67"/>
      <c r="O27" s="67"/>
      <c r="P27" s="68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</row>
    <row r="28" ht="26.25" customHeight="1">
      <c r="A28" s="60"/>
      <c r="B28" s="70" t="str">
        <f t="shared" ref="B28:H28" si="30">J13</f>
        <v/>
      </c>
      <c r="C28" s="126" t="str">
        <f t="shared" si="30"/>
        <v>Old lemma</v>
      </c>
      <c r="D28" s="126" t="str">
        <f t="shared" si="30"/>
        <v>Old Rule</v>
      </c>
      <c r="E28" s="126" t="str">
        <f t="shared" si="30"/>
        <v>Free Var</v>
      </c>
      <c r="F28" s="126" t="str">
        <f t="shared" si="30"/>
        <v>Over Reg</v>
      </c>
      <c r="G28" s="126" t="str">
        <f t="shared" si="30"/>
        <v>Over Irreg</v>
      </c>
      <c r="H28" s="127" t="str">
        <f t="shared" si="30"/>
        <v>Silly</v>
      </c>
      <c r="I28" s="60"/>
      <c r="J28" s="70" t="str">
        <f t="shared" ref="J28:P28" si="31">B28</f>
        <v/>
      </c>
      <c r="K28" s="126" t="str">
        <f t="shared" si="31"/>
        <v>Old lemma</v>
      </c>
      <c r="L28" s="126" t="str">
        <f t="shared" si="31"/>
        <v>Old Rule</v>
      </c>
      <c r="M28" s="126" t="str">
        <f t="shared" si="31"/>
        <v>Free Var</v>
      </c>
      <c r="N28" s="126" t="str">
        <f t="shared" si="31"/>
        <v>Over Reg</v>
      </c>
      <c r="O28" s="126" t="str">
        <f t="shared" si="31"/>
        <v>Over Irreg</v>
      </c>
      <c r="P28" s="127" t="str">
        <f t="shared" si="31"/>
        <v>Silly</v>
      </c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</row>
    <row r="29">
      <c r="A29" s="174"/>
      <c r="B29" s="137" t="str">
        <f t="shared" ref="B29:H29" si="32">J14</f>
        <v>ru-o-d</v>
      </c>
      <c r="C29" s="138">
        <f t="shared" si="32"/>
        <v>33</v>
      </c>
      <c r="D29" s="138">
        <f t="shared" si="32"/>
        <v>31</v>
      </c>
      <c r="E29" s="138">
        <f t="shared" si="32"/>
        <v>8</v>
      </c>
      <c r="F29" s="138">
        <f t="shared" si="32"/>
        <v>34</v>
      </c>
      <c r="G29" s="138">
        <f t="shared" si="32"/>
        <v>8</v>
      </c>
      <c r="H29" s="139">
        <f t="shared" si="32"/>
        <v>0</v>
      </c>
      <c r="I29" s="62"/>
      <c r="J29" s="140" t="s">
        <v>179</v>
      </c>
      <c r="K29" s="138">
        <f t="shared" ref="K29:P29" si="33">C29+C31</f>
        <v>112</v>
      </c>
      <c r="L29" s="138">
        <f t="shared" si="33"/>
        <v>79</v>
      </c>
      <c r="M29" s="138">
        <f t="shared" si="33"/>
        <v>8</v>
      </c>
      <c r="N29" s="138">
        <f t="shared" si="33"/>
        <v>112</v>
      </c>
      <c r="O29" s="138">
        <f t="shared" si="33"/>
        <v>12</v>
      </c>
      <c r="P29" s="139">
        <f t="shared" si="33"/>
        <v>14</v>
      </c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</row>
    <row r="30">
      <c r="A30" s="174"/>
      <c r="B30" s="137" t="str">
        <f t="shared" ref="B30:H30" si="34">J15</f>
        <v>nn-o-d</v>
      </c>
      <c r="C30" s="138">
        <f t="shared" si="34"/>
        <v>30</v>
      </c>
      <c r="D30" s="138">
        <f t="shared" si="34"/>
        <v>30</v>
      </c>
      <c r="E30" s="138">
        <f t="shared" si="34"/>
        <v>7</v>
      </c>
      <c r="F30" s="138">
        <f t="shared" si="34"/>
        <v>64</v>
      </c>
      <c r="G30" s="138">
        <f t="shared" si="34"/>
        <v>8</v>
      </c>
      <c r="H30" s="139">
        <f t="shared" si="34"/>
        <v>50</v>
      </c>
      <c r="I30" s="62"/>
      <c r="J30" s="140" t="s">
        <v>180</v>
      </c>
      <c r="K30" s="138">
        <f t="shared" ref="K30:P30" si="35">C30++C32</f>
        <v>112</v>
      </c>
      <c r="L30" s="138">
        <f t="shared" si="35"/>
        <v>61</v>
      </c>
      <c r="M30" s="138">
        <f t="shared" si="35"/>
        <v>7</v>
      </c>
      <c r="N30" s="138">
        <f t="shared" si="35"/>
        <v>170</v>
      </c>
      <c r="O30" s="138">
        <f t="shared" si="35"/>
        <v>14</v>
      </c>
      <c r="P30" s="139">
        <f t="shared" si="35"/>
        <v>94</v>
      </c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</row>
    <row r="31">
      <c r="A31" s="174"/>
      <c r="B31" s="137" t="str">
        <f t="shared" ref="B31:H31" si="36">J16</f>
        <v>ru-o-t</v>
      </c>
      <c r="C31" s="138">
        <f t="shared" si="36"/>
        <v>79</v>
      </c>
      <c r="D31" s="138">
        <f t="shared" si="36"/>
        <v>48</v>
      </c>
      <c r="E31" s="138">
        <f t="shared" si="36"/>
        <v>0</v>
      </c>
      <c r="F31" s="138">
        <f t="shared" si="36"/>
        <v>78</v>
      </c>
      <c r="G31" s="138">
        <f t="shared" si="36"/>
        <v>4</v>
      </c>
      <c r="H31" s="139">
        <f t="shared" si="36"/>
        <v>14</v>
      </c>
      <c r="I31" s="62"/>
      <c r="J31" s="147" t="s">
        <v>181</v>
      </c>
      <c r="K31" s="148">
        <f t="shared" ref="K31:P31" si="37">C33+C35</f>
        <v>0</v>
      </c>
      <c r="L31" s="148">
        <f t="shared" si="37"/>
        <v>0</v>
      </c>
      <c r="M31" s="148">
        <f t="shared" si="37"/>
        <v>9.27</v>
      </c>
      <c r="N31" s="148">
        <f t="shared" si="37"/>
        <v>95.21</v>
      </c>
      <c r="O31" s="148">
        <f t="shared" si="37"/>
        <v>0</v>
      </c>
      <c r="P31" s="156">
        <f t="shared" si="37"/>
        <v>0</v>
      </c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</row>
    <row r="32">
      <c r="A32" s="174"/>
      <c r="B32" s="137" t="str">
        <f t="shared" ref="B32:H32" si="38">J17</f>
        <v>nn-o-t</v>
      </c>
      <c r="C32" s="138">
        <f t="shared" si="38"/>
        <v>82</v>
      </c>
      <c r="D32" s="138">
        <f t="shared" si="38"/>
        <v>31</v>
      </c>
      <c r="E32" s="138">
        <f t="shared" si="38"/>
        <v>0</v>
      </c>
      <c r="F32" s="138">
        <f t="shared" si="38"/>
        <v>106</v>
      </c>
      <c r="G32" s="138">
        <f t="shared" si="38"/>
        <v>6</v>
      </c>
      <c r="H32" s="139">
        <f t="shared" si="38"/>
        <v>44</v>
      </c>
      <c r="I32" s="62"/>
      <c r="J32" s="147" t="s">
        <v>182</v>
      </c>
      <c r="K32" s="148">
        <f t="shared" ref="K32:P32" si="39">C34+C36</f>
        <v>0</v>
      </c>
      <c r="L32" s="148">
        <f t="shared" si="39"/>
        <v>0</v>
      </c>
      <c r="M32" s="148">
        <f t="shared" si="39"/>
        <v>9.27</v>
      </c>
      <c r="N32" s="148">
        <f t="shared" si="39"/>
        <v>186.14</v>
      </c>
      <c r="O32" s="148">
        <f t="shared" si="39"/>
        <v>0</v>
      </c>
      <c r="P32" s="156">
        <f t="shared" si="39"/>
        <v>133.72</v>
      </c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</row>
    <row r="33">
      <c r="A33" s="174"/>
      <c r="B33" s="155" t="str">
        <f t="shared" ref="B33:B40" si="42">J18</f>
        <v>ru-s-d</v>
      </c>
      <c r="C33" s="148">
        <f t="shared" ref="C33:H33" si="40">ROUND(K18/$W$5,2)</f>
        <v>0</v>
      </c>
      <c r="D33" s="148">
        <f t="shared" si="40"/>
        <v>0</v>
      </c>
      <c r="E33" s="148">
        <f t="shared" si="40"/>
        <v>9.27</v>
      </c>
      <c r="F33" s="148">
        <f t="shared" si="40"/>
        <v>18.1</v>
      </c>
      <c r="G33" s="148">
        <f t="shared" si="40"/>
        <v>0</v>
      </c>
      <c r="H33" s="156">
        <f t="shared" si="40"/>
        <v>0</v>
      </c>
      <c r="I33" s="62"/>
      <c r="J33" s="157" t="s">
        <v>183</v>
      </c>
      <c r="K33" s="158">
        <f t="shared" ref="K33:P33" si="41">C37+C39</f>
        <v>0</v>
      </c>
      <c r="L33" s="158">
        <f t="shared" si="41"/>
        <v>0</v>
      </c>
      <c r="M33" s="158">
        <f t="shared" si="41"/>
        <v>7.96</v>
      </c>
      <c r="N33" s="158">
        <f t="shared" si="41"/>
        <v>116.59</v>
      </c>
      <c r="O33" s="158">
        <f t="shared" si="41"/>
        <v>0</v>
      </c>
      <c r="P33" s="168">
        <f t="shared" si="41"/>
        <v>8.46</v>
      </c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</row>
    <row r="34">
      <c r="A34" s="174"/>
      <c r="B34" s="155" t="str">
        <f t="shared" si="42"/>
        <v>nn-s-d</v>
      </c>
      <c r="C34" s="148">
        <f t="shared" ref="C34:H34" si="43">ROUND(K19/$W$5,2)</f>
        <v>0</v>
      </c>
      <c r="D34" s="148">
        <f t="shared" si="43"/>
        <v>0</v>
      </c>
      <c r="E34" s="148">
        <f t="shared" si="43"/>
        <v>9.27</v>
      </c>
      <c r="F34" s="148">
        <f t="shared" si="43"/>
        <v>54.3</v>
      </c>
      <c r="G34" s="148">
        <f t="shared" si="43"/>
        <v>0</v>
      </c>
      <c r="H34" s="156">
        <f t="shared" si="43"/>
        <v>55.19</v>
      </c>
      <c r="I34" s="62"/>
      <c r="J34" s="162" t="s">
        <v>184</v>
      </c>
      <c r="K34" s="163">
        <f t="shared" ref="K34:P34" si="44">C38+C40</f>
        <v>0</v>
      </c>
      <c r="L34" s="163">
        <f t="shared" si="44"/>
        <v>0</v>
      </c>
      <c r="M34" s="163">
        <f t="shared" si="44"/>
        <v>11.94</v>
      </c>
      <c r="N34" s="163">
        <f t="shared" si="44"/>
        <v>197.96</v>
      </c>
      <c r="O34" s="163">
        <f t="shared" si="44"/>
        <v>0</v>
      </c>
      <c r="P34" s="173">
        <f t="shared" si="44"/>
        <v>96.07</v>
      </c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</row>
    <row r="35">
      <c r="A35" s="174"/>
      <c r="B35" s="155" t="str">
        <f t="shared" si="42"/>
        <v>ru-s-t</v>
      </c>
      <c r="C35" s="148">
        <f t="shared" ref="C35:H35" si="45">ROUND(K20/$W$6,2)</f>
        <v>0</v>
      </c>
      <c r="D35" s="148">
        <f t="shared" si="45"/>
        <v>0</v>
      </c>
      <c r="E35" s="148">
        <f t="shared" si="45"/>
        <v>0</v>
      </c>
      <c r="F35" s="148">
        <f t="shared" si="45"/>
        <v>77.11</v>
      </c>
      <c r="G35" s="148">
        <f t="shared" si="45"/>
        <v>0</v>
      </c>
      <c r="H35" s="156">
        <f t="shared" si="45"/>
        <v>0</v>
      </c>
      <c r="I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</row>
    <row r="36">
      <c r="A36" s="174"/>
      <c r="B36" s="155" t="str">
        <f t="shared" si="42"/>
        <v>nn-s-t</v>
      </c>
      <c r="C36" s="148">
        <f t="shared" ref="C36:H36" si="46">ROUND(K21/$W$6,2)</f>
        <v>0</v>
      </c>
      <c r="D36" s="148">
        <f t="shared" si="46"/>
        <v>0</v>
      </c>
      <c r="E36" s="148">
        <f t="shared" si="46"/>
        <v>0</v>
      </c>
      <c r="F36" s="148">
        <f t="shared" si="46"/>
        <v>131.84</v>
      </c>
      <c r="G36" s="148">
        <f t="shared" si="46"/>
        <v>0</v>
      </c>
      <c r="H36" s="156">
        <f t="shared" si="46"/>
        <v>78.53</v>
      </c>
      <c r="I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</row>
    <row r="37">
      <c r="A37" s="174"/>
      <c r="B37" s="167" t="str">
        <f t="shared" si="42"/>
        <v>ru-m-d</v>
      </c>
      <c r="C37" s="158">
        <f t="shared" ref="C37:H37" si="47">ROUND(K22/$X$5,2)</f>
        <v>0</v>
      </c>
      <c r="D37" s="158">
        <f t="shared" si="47"/>
        <v>0</v>
      </c>
      <c r="E37" s="158">
        <f t="shared" si="47"/>
        <v>7.96</v>
      </c>
      <c r="F37" s="158">
        <f t="shared" si="47"/>
        <v>23.87</v>
      </c>
      <c r="G37" s="158">
        <f t="shared" si="47"/>
        <v>0</v>
      </c>
      <c r="H37" s="168">
        <f t="shared" si="47"/>
        <v>1.33</v>
      </c>
      <c r="I37" s="62"/>
      <c r="J37" s="174"/>
      <c r="K37" s="60"/>
      <c r="L37" s="60"/>
      <c r="M37" s="60"/>
      <c r="N37" s="60"/>
      <c r="O37" s="60"/>
      <c r="P37" s="60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</row>
    <row r="38">
      <c r="A38" s="174"/>
      <c r="B38" s="167" t="str">
        <f t="shared" si="42"/>
        <v>nn-m-d</v>
      </c>
      <c r="C38" s="158">
        <f t="shared" ref="C38:H38" si="48">ROUND(K23/$X$5,2)</f>
        <v>0</v>
      </c>
      <c r="D38" s="158">
        <f t="shared" si="48"/>
        <v>0</v>
      </c>
      <c r="E38" s="158">
        <f t="shared" si="48"/>
        <v>11.94</v>
      </c>
      <c r="F38" s="158">
        <f t="shared" si="48"/>
        <v>61.01</v>
      </c>
      <c r="G38" s="158">
        <f t="shared" si="48"/>
        <v>0</v>
      </c>
      <c r="H38" s="168">
        <f t="shared" si="48"/>
        <v>68.97</v>
      </c>
      <c r="I38" s="62"/>
      <c r="J38" s="174"/>
      <c r="K38" s="60"/>
      <c r="L38" s="60"/>
      <c r="M38" s="60"/>
      <c r="N38" s="60"/>
      <c r="O38" s="60"/>
      <c r="P38" s="60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</row>
    <row r="39">
      <c r="A39" s="174"/>
      <c r="B39" s="167" t="str">
        <f t="shared" si="42"/>
        <v>ru-m-t</v>
      </c>
      <c r="C39" s="158">
        <f t="shared" ref="C39:H39" si="49">ROUND(K24/$X$6,2)</f>
        <v>0</v>
      </c>
      <c r="D39" s="158">
        <f t="shared" si="49"/>
        <v>0</v>
      </c>
      <c r="E39" s="158">
        <f t="shared" si="49"/>
        <v>0</v>
      </c>
      <c r="F39" s="158">
        <f t="shared" si="49"/>
        <v>92.72</v>
      </c>
      <c r="G39" s="158">
        <f t="shared" si="49"/>
        <v>0</v>
      </c>
      <c r="H39" s="168">
        <f t="shared" si="49"/>
        <v>7.13</v>
      </c>
      <c r="I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</row>
    <row r="40">
      <c r="A40" s="174"/>
      <c r="B40" s="172" t="str">
        <f t="shared" si="42"/>
        <v>nn-m-t</v>
      </c>
      <c r="C40" s="163">
        <f t="shared" ref="C40:H40" si="50">ROUND(K25/$X$6,2)</f>
        <v>0</v>
      </c>
      <c r="D40" s="163">
        <f t="shared" si="50"/>
        <v>0</v>
      </c>
      <c r="E40" s="163">
        <f t="shared" si="50"/>
        <v>0</v>
      </c>
      <c r="F40" s="163">
        <f t="shared" si="50"/>
        <v>136.95</v>
      </c>
      <c r="G40" s="163">
        <f t="shared" si="50"/>
        <v>0</v>
      </c>
      <c r="H40" s="173">
        <f t="shared" si="50"/>
        <v>27.1</v>
      </c>
      <c r="I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</row>
    <row r="4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</row>
    <row r="42" ht="27.75" customHeight="1">
      <c r="A42" s="69"/>
      <c r="B42" s="123" t="s">
        <v>188</v>
      </c>
      <c r="C42" s="67"/>
      <c r="D42" s="67"/>
      <c r="E42" s="67"/>
      <c r="F42" s="67"/>
      <c r="G42" s="67"/>
      <c r="H42" s="68"/>
      <c r="I42" s="122"/>
      <c r="J42" s="123" t="s">
        <v>189</v>
      </c>
      <c r="K42" s="67"/>
      <c r="L42" s="67"/>
      <c r="M42" s="68"/>
      <c r="N42" s="122"/>
      <c r="O42" s="122"/>
      <c r="P42" s="122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</row>
    <row r="43" ht="26.25" customHeight="1">
      <c r="A43" s="60"/>
      <c r="B43" s="175" t="str">
        <f t="shared" ref="B43:H43" si="51">J28</f>
        <v/>
      </c>
      <c r="C43" s="126" t="str">
        <f t="shared" si="51"/>
        <v>Old lemma</v>
      </c>
      <c r="D43" s="126" t="str">
        <f t="shared" si="51"/>
        <v>Old Rule</v>
      </c>
      <c r="E43" s="126" t="str">
        <f t="shared" si="51"/>
        <v>Free Var</v>
      </c>
      <c r="F43" s="126" t="str">
        <f t="shared" si="51"/>
        <v>Over Reg</v>
      </c>
      <c r="G43" s="126" t="str">
        <f t="shared" si="51"/>
        <v>Over Irreg</v>
      </c>
      <c r="H43" s="127" t="str">
        <f t="shared" si="51"/>
        <v>Silly</v>
      </c>
      <c r="I43" s="60"/>
      <c r="J43" s="70"/>
      <c r="K43" s="176" t="s">
        <v>190</v>
      </c>
      <c r="L43" s="176" t="s">
        <v>191</v>
      </c>
      <c r="M43" s="177" t="s">
        <v>192</v>
      </c>
      <c r="N43" s="174"/>
      <c r="O43" s="174"/>
      <c r="P43" s="174"/>
      <c r="Q43" s="60"/>
      <c r="R43" s="60"/>
      <c r="S43" s="40"/>
      <c r="T43" s="60"/>
      <c r="U43" s="60"/>
      <c r="V43" s="60"/>
      <c r="W43" s="60"/>
      <c r="X43" s="60"/>
      <c r="Y43" s="60"/>
      <c r="Z43" s="60"/>
      <c r="AA43" s="60"/>
      <c r="AB43" s="60"/>
    </row>
    <row r="44">
      <c r="A44" s="174"/>
      <c r="B44" s="178" t="str">
        <f t="shared" ref="B44:H44" si="52">J29</f>
        <v>ru-o</v>
      </c>
      <c r="C44" s="179">
        <f t="shared" si="52"/>
        <v>112</v>
      </c>
      <c r="D44" s="179">
        <f t="shared" si="52"/>
        <v>79</v>
      </c>
      <c r="E44" s="179">
        <f t="shared" si="52"/>
        <v>8</v>
      </c>
      <c r="F44" s="179">
        <f t="shared" si="52"/>
        <v>112</v>
      </c>
      <c r="G44" s="179">
        <f t="shared" si="52"/>
        <v>12</v>
      </c>
      <c r="H44" s="180">
        <f t="shared" si="52"/>
        <v>14</v>
      </c>
      <c r="I44" s="62"/>
      <c r="J44" s="181" t="s">
        <v>193</v>
      </c>
      <c r="K44" s="182">
        <v>35.0</v>
      </c>
      <c r="L44" s="182">
        <v>79.0</v>
      </c>
      <c r="M44" s="183">
        <v>111.0</v>
      </c>
      <c r="N44" s="60"/>
      <c r="O44" s="60"/>
      <c r="P44" s="60"/>
      <c r="S44" s="40"/>
      <c r="T44" s="62"/>
      <c r="U44" s="62"/>
      <c r="V44" s="62"/>
      <c r="W44" s="62"/>
      <c r="X44" s="62"/>
      <c r="Y44" s="62"/>
      <c r="Z44" s="62"/>
      <c r="AA44" s="62"/>
      <c r="AB44" s="62"/>
    </row>
    <row r="45">
      <c r="A45" s="174"/>
      <c r="B45" s="184" t="str">
        <f t="shared" ref="B45:H45" si="53">J31</f>
        <v>ru-s</v>
      </c>
      <c r="C45" s="185">
        <f t="shared" si="53"/>
        <v>0</v>
      </c>
      <c r="D45" s="185">
        <f t="shared" si="53"/>
        <v>0</v>
      </c>
      <c r="E45" s="185">
        <f t="shared" si="53"/>
        <v>9.27</v>
      </c>
      <c r="F45" s="185">
        <f t="shared" si="53"/>
        <v>95.21</v>
      </c>
      <c r="G45" s="185">
        <f t="shared" si="53"/>
        <v>0</v>
      </c>
      <c r="H45" s="186">
        <f t="shared" si="53"/>
        <v>0</v>
      </c>
      <c r="I45" s="62"/>
      <c r="J45" s="187"/>
      <c r="K45" s="14"/>
      <c r="L45" s="14"/>
      <c r="M45" s="188"/>
      <c r="N45" s="60"/>
      <c r="O45" s="60"/>
      <c r="P45" s="60"/>
      <c r="S45" s="40"/>
      <c r="T45" s="62"/>
      <c r="U45" s="62"/>
      <c r="V45" s="62"/>
      <c r="W45" s="62"/>
      <c r="X45" s="62"/>
      <c r="Y45" s="62"/>
      <c r="Z45" s="62"/>
      <c r="AA45" s="62"/>
      <c r="AB45" s="62"/>
    </row>
    <row r="46">
      <c r="A46" s="174"/>
      <c r="B46" s="189" t="str">
        <f t="shared" ref="B46:H46" si="54">J33</f>
        <v>ru-m</v>
      </c>
      <c r="C46" s="190">
        <f t="shared" si="54"/>
        <v>0</v>
      </c>
      <c r="D46" s="190">
        <f t="shared" si="54"/>
        <v>0</v>
      </c>
      <c r="E46" s="190">
        <f t="shared" si="54"/>
        <v>7.96</v>
      </c>
      <c r="F46" s="190">
        <f t="shared" si="54"/>
        <v>116.59</v>
      </c>
      <c r="G46" s="190">
        <f t="shared" si="54"/>
        <v>0</v>
      </c>
      <c r="H46" s="191">
        <f t="shared" si="54"/>
        <v>8.46</v>
      </c>
      <c r="I46" s="62"/>
      <c r="J46" s="181" t="s">
        <v>194</v>
      </c>
      <c r="K46" s="182">
        <v>62.0</v>
      </c>
      <c r="L46" s="182">
        <v>161.0</v>
      </c>
      <c r="M46" s="183">
        <v>128.0</v>
      </c>
      <c r="N46" s="60"/>
      <c r="O46" s="60"/>
      <c r="P46" s="60"/>
      <c r="Q46" s="62"/>
      <c r="R46" s="62"/>
      <c r="S46" s="40"/>
      <c r="T46" s="62"/>
      <c r="U46" s="62"/>
      <c r="V46" s="62"/>
      <c r="W46" s="62"/>
      <c r="X46" s="62"/>
      <c r="Y46" s="62"/>
      <c r="Z46" s="62"/>
      <c r="AA46" s="62"/>
      <c r="AB46" s="62"/>
    </row>
    <row r="47">
      <c r="A47" s="174"/>
      <c r="B47" s="178" t="str">
        <f t="shared" ref="B47:H47" si="55">J30</f>
        <v>nn-o</v>
      </c>
      <c r="C47" s="179">
        <f t="shared" si="55"/>
        <v>112</v>
      </c>
      <c r="D47" s="179">
        <f t="shared" si="55"/>
        <v>61</v>
      </c>
      <c r="E47" s="179">
        <f t="shared" si="55"/>
        <v>7</v>
      </c>
      <c r="F47" s="179">
        <f t="shared" si="55"/>
        <v>170</v>
      </c>
      <c r="G47" s="179">
        <f t="shared" si="55"/>
        <v>14</v>
      </c>
      <c r="H47" s="180">
        <f t="shared" si="55"/>
        <v>94</v>
      </c>
      <c r="I47" s="62"/>
      <c r="J47" s="187"/>
      <c r="K47" s="14"/>
      <c r="L47" s="14"/>
      <c r="M47" s="188"/>
      <c r="N47" s="60"/>
      <c r="O47" s="60"/>
      <c r="P47" s="60"/>
      <c r="Q47" s="62"/>
      <c r="R47" s="62"/>
      <c r="S47" s="40"/>
      <c r="T47" s="62"/>
      <c r="U47" s="62"/>
      <c r="V47" s="62"/>
      <c r="W47" s="62"/>
      <c r="X47" s="62"/>
      <c r="Y47" s="62"/>
      <c r="Z47" s="62"/>
      <c r="AA47" s="62"/>
      <c r="AB47" s="62"/>
    </row>
    <row r="48">
      <c r="A48" s="174"/>
      <c r="B48" s="184" t="str">
        <f t="shared" ref="B48:H48" si="56">J32</f>
        <v>nn-s</v>
      </c>
      <c r="C48" s="185">
        <f t="shared" si="56"/>
        <v>0</v>
      </c>
      <c r="D48" s="185">
        <f t="shared" si="56"/>
        <v>0</v>
      </c>
      <c r="E48" s="185">
        <f t="shared" si="56"/>
        <v>9.27</v>
      </c>
      <c r="F48" s="185">
        <f t="shared" si="56"/>
        <v>186.14</v>
      </c>
      <c r="G48" s="185">
        <f t="shared" si="56"/>
        <v>0</v>
      </c>
      <c r="H48" s="186">
        <f t="shared" si="56"/>
        <v>133.72</v>
      </c>
      <c r="I48" s="62"/>
      <c r="J48" s="192" t="s">
        <v>195</v>
      </c>
      <c r="K48" s="193">
        <v>0.0</v>
      </c>
      <c r="L48" s="193">
        <v>62.0</v>
      </c>
      <c r="M48" s="194">
        <v>207.0</v>
      </c>
      <c r="N48" s="60"/>
      <c r="O48" s="60"/>
      <c r="P48" s="60"/>
      <c r="Q48" s="62"/>
      <c r="R48" s="62"/>
      <c r="S48" s="40"/>
      <c r="T48" s="62"/>
      <c r="U48" s="62"/>
      <c r="V48" s="62"/>
      <c r="W48" s="62"/>
      <c r="X48" s="62"/>
      <c r="Y48" s="62"/>
      <c r="Z48" s="62"/>
      <c r="AA48" s="62"/>
      <c r="AB48" s="62"/>
    </row>
    <row r="49">
      <c r="A49" s="174"/>
      <c r="B49" s="195" t="str">
        <f t="shared" ref="B49:H49" si="57">J34</f>
        <v>nn-m</v>
      </c>
      <c r="C49" s="196">
        <f t="shared" si="57"/>
        <v>0</v>
      </c>
      <c r="D49" s="196">
        <f t="shared" si="57"/>
        <v>0</v>
      </c>
      <c r="E49" s="196">
        <f t="shared" si="57"/>
        <v>11.94</v>
      </c>
      <c r="F49" s="196">
        <f t="shared" si="57"/>
        <v>197.96</v>
      </c>
      <c r="G49" s="196">
        <f t="shared" si="57"/>
        <v>0</v>
      </c>
      <c r="H49" s="197">
        <f t="shared" si="57"/>
        <v>96.07</v>
      </c>
      <c r="I49" s="62"/>
      <c r="J49" s="187"/>
      <c r="K49" s="14"/>
      <c r="L49" s="14"/>
      <c r="M49" s="188"/>
      <c r="N49" s="60"/>
      <c r="O49" s="60"/>
      <c r="P49" s="60"/>
      <c r="Q49" s="62"/>
      <c r="R49" s="62"/>
      <c r="S49" s="40"/>
      <c r="T49" s="62"/>
      <c r="U49" s="62"/>
      <c r="V49" s="62"/>
      <c r="W49" s="62"/>
      <c r="X49" s="62"/>
      <c r="Y49" s="62"/>
      <c r="Z49" s="62"/>
      <c r="AA49" s="62"/>
      <c r="AB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192" t="s">
        <v>196</v>
      </c>
      <c r="K50" s="193">
        <v>20.0</v>
      </c>
      <c r="L50" s="193">
        <v>142.0</v>
      </c>
      <c r="M50" s="194">
        <v>300.0</v>
      </c>
      <c r="N50" s="60"/>
      <c r="O50" s="60"/>
      <c r="P50" s="60"/>
      <c r="Q50" s="62"/>
      <c r="R50" s="62"/>
      <c r="S50" s="40"/>
      <c r="T50" s="62"/>
      <c r="U50" s="62"/>
      <c r="V50" s="62"/>
      <c r="W50" s="62"/>
      <c r="X50" s="62"/>
      <c r="Y50" s="62"/>
      <c r="Z50" s="62"/>
      <c r="AA50" s="62"/>
      <c r="AB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187"/>
      <c r="K51" s="14"/>
      <c r="L51" s="14"/>
      <c r="M51" s="188"/>
      <c r="N51" s="60"/>
      <c r="O51" s="60"/>
      <c r="P51" s="60"/>
      <c r="Q51" s="62"/>
      <c r="R51" s="62"/>
      <c r="S51" s="40"/>
      <c r="T51" s="62"/>
      <c r="U51" s="62"/>
      <c r="V51" s="62"/>
      <c r="W51" s="62"/>
      <c r="X51" s="62"/>
      <c r="Y51" s="62"/>
      <c r="Z51" s="62"/>
      <c r="AA51" s="62"/>
      <c r="AB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198" t="s">
        <v>197</v>
      </c>
      <c r="K52" s="199">
        <v>0.0</v>
      </c>
      <c r="L52" s="199">
        <v>25.0</v>
      </c>
      <c r="M52" s="200">
        <v>82.0</v>
      </c>
      <c r="N52" s="60"/>
      <c r="O52" s="60"/>
      <c r="P52" s="60"/>
      <c r="Q52" s="62"/>
      <c r="R52" s="62"/>
      <c r="S52" s="40"/>
      <c r="T52" s="62"/>
      <c r="U52" s="62"/>
      <c r="V52" s="62"/>
      <c r="W52" s="62"/>
      <c r="X52" s="62"/>
      <c r="Y52" s="62"/>
      <c r="Z52" s="62"/>
      <c r="AA52" s="62"/>
      <c r="AB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187"/>
      <c r="K53" s="14"/>
      <c r="L53" s="14"/>
      <c r="M53" s="188"/>
      <c r="N53" s="60"/>
      <c r="O53" s="60"/>
      <c r="P53" s="60"/>
      <c r="Q53" s="62"/>
      <c r="R53" s="62"/>
      <c r="S53" s="40"/>
      <c r="T53" s="62"/>
      <c r="U53" s="62"/>
      <c r="V53" s="62"/>
      <c r="W53" s="62"/>
      <c r="X53" s="62"/>
      <c r="Y53" s="62"/>
      <c r="Z53" s="62"/>
      <c r="AA53" s="62"/>
      <c r="AB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198" t="s">
        <v>198</v>
      </c>
      <c r="K54" s="199">
        <v>9.0</v>
      </c>
      <c r="L54" s="199">
        <v>61.0</v>
      </c>
      <c r="M54" s="200">
        <v>54.0</v>
      </c>
      <c r="N54" s="60"/>
      <c r="O54" s="60"/>
      <c r="P54" s="60"/>
      <c r="Q54" s="62"/>
      <c r="R54" s="62"/>
      <c r="S54" s="40"/>
      <c r="T54" s="62"/>
      <c r="U54" s="62"/>
      <c r="V54" s="62"/>
      <c r="W54" s="62"/>
      <c r="X54" s="62"/>
      <c r="Y54" s="62"/>
      <c r="Z54" s="62"/>
      <c r="AA54" s="62"/>
      <c r="AB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201"/>
      <c r="K55" s="202"/>
      <c r="L55" s="202"/>
      <c r="M55" s="203"/>
      <c r="N55" s="174"/>
      <c r="O55" s="174"/>
      <c r="P55" s="174"/>
      <c r="Q55" s="62"/>
      <c r="R55" s="62"/>
      <c r="S55" s="40"/>
      <c r="T55" s="62"/>
      <c r="U55" s="62"/>
      <c r="V55" s="62"/>
      <c r="W55" s="62"/>
      <c r="X55" s="62"/>
      <c r="Y55" s="62"/>
      <c r="Z55" s="62"/>
      <c r="AA55" s="62"/>
      <c r="AB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0"/>
      <c r="O56" s="60"/>
      <c r="P56" s="60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</row>
    <row r="57">
      <c r="A57" s="62"/>
      <c r="B57" s="62"/>
      <c r="C57" s="62"/>
      <c r="D57" s="62"/>
      <c r="E57" s="123" t="s">
        <v>199</v>
      </c>
      <c r="F57" s="67"/>
      <c r="G57" s="67"/>
      <c r="H57" s="68"/>
      <c r="I57" s="62"/>
      <c r="J57" s="123" t="s">
        <v>200</v>
      </c>
      <c r="K57" s="67"/>
      <c r="L57" s="67"/>
      <c r="M57" s="68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</row>
    <row r="58">
      <c r="A58" s="62"/>
      <c r="B58" s="62"/>
      <c r="C58" s="62"/>
      <c r="D58" s="62"/>
      <c r="E58" s="70"/>
      <c r="F58" s="176" t="s">
        <v>190</v>
      </c>
      <c r="G58" s="176" t="s">
        <v>191</v>
      </c>
      <c r="H58" s="177" t="s">
        <v>192</v>
      </c>
      <c r="I58" s="62"/>
      <c r="J58" s="70"/>
      <c r="K58" s="176" t="s">
        <v>190</v>
      </c>
      <c r="L58" s="176" t="s">
        <v>191</v>
      </c>
      <c r="M58" s="177" t="s">
        <v>192</v>
      </c>
      <c r="N58" s="62"/>
      <c r="O58" s="62"/>
      <c r="P58" s="62"/>
      <c r="Q58" s="62"/>
      <c r="R58" s="62"/>
      <c r="S58" s="40"/>
      <c r="T58" s="62"/>
      <c r="U58" s="62"/>
      <c r="V58" s="62"/>
      <c r="W58" s="62"/>
      <c r="X58" s="62"/>
      <c r="Y58" s="62"/>
      <c r="Z58" s="62"/>
      <c r="AA58" s="62"/>
      <c r="AB58" s="62"/>
    </row>
    <row r="59">
      <c r="A59" s="62"/>
      <c r="B59" s="62"/>
      <c r="C59" s="62"/>
      <c r="D59" s="62"/>
      <c r="E59" s="181" t="s">
        <v>201</v>
      </c>
      <c r="F59" s="204">
        <f t="shared" ref="F59:H59" si="58">K59/SUM($K59:$M60)</f>
        <v>0.1684027778</v>
      </c>
      <c r="G59" s="204">
        <f t="shared" si="58"/>
        <v>0.4166666667</v>
      </c>
      <c r="H59" s="205">
        <f t="shared" si="58"/>
        <v>0.4149305556</v>
      </c>
      <c r="I59" s="62"/>
      <c r="J59" s="181" t="s">
        <v>201</v>
      </c>
      <c r="K59" s="182">
        <f t="shared" ref="K59:M59" si="59">SUM(K44:K47)</f>
        <v>97</v>
      </c>
      <c r="L59" s="182">
        <f t="shared" si="59"/>
        <v>240</v>
      </c>
      <c r="M59" s="183">
        <f t="shared" si="59"/>
        <v>239</v>
      </c>
      <c r="N59" s="62"/>
      <c r="O59" s="62"/>
      <c r="P59" s="62"/>
      <c r="Q59" s="62"/>
      <c r="R59" s="62"/>
      <c r="S59" s="40"/>
      <c r="T59" s="62"/>
      <c r="U59" s="62"/>
      <c r="V59" s="62"/>
      <c r="W59" s="62"/>
      <c r="X59" s="62"/>
      <c r="Y59" s="62"/>
      <c r="Z59" s="62"/>
      <c r="AA59" s="62"/>
      <c r="AB59" s="62"/>
    </row>
    <row r="60">
      <c r="A60" s="62"/>
      <c r="B60" s="62"/>
      <c r="C60" s="62"/>
      <c r="D60" s="62"/>
      <c r="E60" s="187"/>
      <c r="F60" s="14"/>
      <c r="G60" s="14"/>
      <c r="H60" s="188"/>
      <c r="I60" s="62"/>
      <c r="J60" s="187"/>
      <c r="K60" s="14"/>
      <c r="L60" s="14"/>
      <c r="M60" s="188"/>
      <c r="N60" s="62"/>
      <c r="O60" s="62"/>
      <c r="P60" s="62"/>
      <c r="Q60" s="62"/>
      <c r="R60" s="62"/>
      <c r="S60" s="40"/>
      <c r="T60" s="62"/>
      <c r="U60" s="62"/>
      <c r="V60" s="62"/>
      <c r="W60" s="62"/>
      <c r="X60" s="62"/>
      <c r="Y60" s="62"/>
      <c r="Z60" s="62"/>
      <c r="AA60" s="62"/>
      <c r="AB60" s="62"/>
    </row>
    <row r="61">
      <c r="A61" s="62"/>
      <c r="B61" s="62"/>
      <c r="C61" s="62"/>
      <c r="D61" s="62"/>
      <c r="E61" s="192" t="s">
        <v>202</v>
      </c>
      <c r="F61" s="206">
        <f t="shared" ref="F61:H61" si="60">K61/SUM($K61:$M62)</f>
        <v>0.02735978112</v>
      </c>
      <c r="G61" s="206">
        <f t="shared" si="60"/>
        <v>0.2790697674</v>
      </c>
      <c r="H61" s="207">
        <f t="shared" si="60"/>
        <v>0.6935704514</v>
      </c>
      <c r="I61" s="62"/>
      <c r="J61" s="192" t="s">
        <v>202</v>
      </c>
      <c r="K61" s="193">
        <f t="shared" ref="K61:M61" si="61">SUM(K48:K51)</f>
        <v>20</v>
      </c>
      <c r="L61" s="193">
        <f t="shared" si="61"/>
        <v>204</v>
      </c>
      <c r="M61" s="194">
        <f t="shared" si="61"/>
        <v>507</v>
      </c>
      <c r="N61" s="62"/>
      <c r="O61" s="62"/>
      <c r="P61" s="62"/>
      <c r="Q61" s="62"/>
      <c r="R61" s="62"/>
      <c r="S61" s="40"/>
      <c r="T61" s="62"/>
      <c r="U61" s="62"/>
      <c r="V61" s="62"/>
      <c r="W61" s="62"/>
      <c r="X61" s="62"/>
      <c r="Y61" s="62"/>
      <c r="Z61" s="62"/>
      <c r="AA61" s="62"/>
      <c r="AB61" s="62"/>
    </row>
    <row r="62">
      <c r="A62" s="62"/>
      <c r="B62" s="62"/>
      <c r="C62" s="62"/>
      <c r="D62" s="62"/>
      <c r="E62" s="187"/>
      <c r="F62" s="14"/>
      <c r="G62" s="14"/>
      <c r="H62" s="188"/>
      <c r="I62" s="62"/>
      <c r="J62" s="187"/>
      <c r="K62" s="14"/>
      <c r="L62" s="14"/>
      <c r="M62" s="188"/>
      <c r="N62" s="62"/>
      <c r="O62" s="62"/>
      <c r="P62" s="62"/>
      <c r="Q62" s="62"/>
      <c r="R62" s="62"/>
      <c r="S62" s="40"/>
      <c r="T62" s="62"/>
      <c r="U62" s="62"/>
      <c r="V62" s="62"/>
      <c r="W62" s="62"/>
      <c r="X62" s="62"/>
      <c r="Y62" s="62"/>
      <c r="Z62" s="62"/>
      <c r="AA62" s="62"/>
      <c r="AB62" s="62"/>
    </row>
    <row r="63">
      <c r="A63" s="62"/>
      <c r="B63" s="62"/>
      <c r="C63" s="62"/>
      <c r="D63" s="62"/>
      <c r="E63" s="198" t="s">
        <v>203</v>
      </c>
      <c r="F63" s="208">
        <f t="shared" ref="F63:H63" si="62">K63/SUM($K63:$M64)</f>
        <v>0.03896103896</v>
      </c>
      <c r="G63" s="208">
        <f t="shared" si="62"/>
        <v>0.3722943723</v>
      </c>
      <c r="H63" s="209">
        <f t="shared" si="62"/>
        <v>0.5887445887</v>
      </c>
      <c r="I63" s="62"/>
      <c r="J63" s="198" t="s">
        <v>203</v>
      </c>
      <c r="K63" s="199">
        <f t="shared" ref="K63:M63" si="63">SUM(K52:K55)</f>
        <v>9</v>
      </c>
      <c r="L63" s="199">
        <f t="shared" si="63"/>
        <v>86</v>
      </c>
      <c r="M63" s="200">
        <f t="shared" si="63"/>
        <v>136</v>
      </c>
      <c r="N63" s="62"/>
      <c r="O63" s="62"/>
      <c r="P63" s="62"/>
      <c r="Q63" s="62"/>
      <c r="R63" s="62"/>
      <c r="S63" s="40"/>
      <c r="T63" s="62"/>
      <c r="U63" s="62"/>
      <c r="V63" s="62"/>
      <c r="W63" s="62"/>
      <c r="X63" s="62"/>
      <c r="Y63" s="62"/>
      <c r="Z63" s="62"/>
      <c r="AA63" s="62"/>
      <c r="AB63" s="62"/>
    </row>
    <row r="64">
      <c r="A64" s="62"/>
      <c r="B64" s="62"/>
      <c r="C64" s="62"/>
      <c r="D64" s="62"/>
      <c r="E64" s="201"/>
      <c r="F64" s="202"/>
      <c r="G64" s="202"/>
      <c r="H64" s="203"/>
      <c r="I64" s="62"/>
      <c r="J64" s="201"/>
      <c r="K64" s="202"/>
      <c r="L64" s="202"/>
      <c r="M64" s="203"/>
      <c r="N64" s="62"/>
      <c r="O64" s="62"/>
      <c r="P64" s="62"/>
      <c r="Q64" s="62"/>
      <c r="R64" s="62"/>
      <c r="S64" s="40"/>
      <c r="T64" s="62"/>
      <c r="U64" s="62"/>
      <c r="V64" s="62"/>
      <c r="W64" s="62"/>
      <c r="X64" s="62"/>
      <c r="Y64" s="62"/>
      <c r="Z64" s="62"/>
      <c r="AA64" s="62"/>
      <c r="AB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</row>
    <row r="20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</row>
    <row r="202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</row>
    <row r="203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</row>
    <row r="204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</row>
    <row r="20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</row>
    <row r="206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</row>
    <row r="207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</row>
    <row r="208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</row>
    <row r="209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</row>
    <row r="210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</row>
    <row r="21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</row>
    <row r="212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</row>
    <row r="213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</row>
    <row r="214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</row>
    <row r="21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</row>
    <row r="216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</row>
    <row r="217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</row>
    <row r="218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</row>
    <row r="219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</row>
    <row r="220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</row>
    <row r="22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</row>
    <row r="222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</row>
    <row r="223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</row>
    <row r="224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</row>
    <row r="2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</row>
    <row r="226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</row>
    <row r="227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</row>
    <row r="228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</row>
    <row r="229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</row>
    <row r="230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</row>
    <row r="23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</row>
    <row r="232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</row>
    <row r="233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</row>
    <row r="234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</row>
    <row r="23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</row>
    <row r="236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</row>
    <row r="237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</row>
    <row r="238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</row>
    <row r="239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</row>
    <row r="240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</row>
    <row r="24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</row>
    <row r="242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</row>
    <row r="243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</row>
    <row r="244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</row>
    <row r="24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</row>
    <row r="246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</row>
    <row r="247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</row>
    <row r="248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</row>
    <row r="249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</row>
    <row r="250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</row>
    <row r="25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</row>
    <row r="252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</row>
    <row r="253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</row>
    <row r="254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</row>
    <row r="25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</row>
    <row r="256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</row>
    <row r="257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</row>
    <row r="258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</row>
    <row r="259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</row>
    <row r="260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</row>
    <row r="26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</row>
    <row r="262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</row>
    <row r="263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</row>
    <row r="264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</row>
    <row r="26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</row>
    <row r="266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</row>
    <row r="267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</row>
    <row r="268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</row>
    <row r="269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</row>
    <row r="270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</row>
    <row r="27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</row>
    <row r="272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</row>
    <row r="273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</row>
    <row r="274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</row>
    <row r="27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</row>
    <row r="276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</row>
    <row r="277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</row>
    <row r="278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</row>
    <row r="279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</row>
    <row r="280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</row>
    <row r="28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</row>
    <row r="282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</row>
    <row r="283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</row>
    <row r="284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</row>
    <row r="28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</row>
    <row r="286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</row>
    <row r="287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</row>
    <row r="288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</row>
    <row r="289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</row>
    <row r="290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</row>
    <row r="29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</row>
    <row r="292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</row>
    <row r="293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</row>
    <row r="294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</row>
    <row r="29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</row>
    <row r="296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</row>
    <row r="297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</row>
    <row r="298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</row>
    <row r="299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</row>
    <row r="300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</row>
    <row r="30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</row>
    <row r="302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</row>
    <row r="303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</row>
    <row r="304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</row>
    <row r="30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</row>
    <row r="306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</row>
    <row r="307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</row>
    <row r="308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</row>
    <row r="309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</row>
    <row r="310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</row>
    <row r="31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</row>
    <row r="312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</row>
    <row r="313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</row>
    <row r="314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</row>
    <row r="31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</row>
    <row r="316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</row>
    <row r="317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</row>
    <row r="318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</row>
    <row r="319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</row>
    <row r="320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</row>
    <row r="32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</row>
    <row r="322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</row>
    <row r="323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</row>
    <row r="324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</row>
    <row r="3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</row>
    <row r="326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</row>
    <row r="327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</row>
    <row r="328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</row>
    <row r="329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</row>
    <row r="330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</row>
    <row r="33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</row>
    <row r="332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</row>
    <row r="333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</row>
    <row r="334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</row>
    <row r="33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</row>
    <row r="336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</row>
    <row r="337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</row>
    <row r="338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</row>
    <row r="339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</row>
    <row r="340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</row>
    <row r="34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</row>
    <row r="342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</row>
    <row r="343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</row>
    <row r="344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</row>
    <row r="34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</row>
    <row r="346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</row>
    <row r="347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</row>
    <row r="348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</row>
    <row r="349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</row>
    <row r="350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</row>
    <row r="35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</row>
    <row r="352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</row>
    <row r="353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</row>
    <row r="354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</row>
    <row r="35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</row>
    <row r="356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</row>
    <row r="357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</row>
    <row r="358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</row>
    <row r="359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</row>
    <row r="360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</row>
    <row r="36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</row>
    <row r="362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</row>
    <row r="363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</row>
    <row r="364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</row>
    <row r="36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</row>
    <row r="366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</row>
    <row r="367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</row>
    <row r="368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</row>
    <row r="369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</row>
    <row r="370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</row>
    <row r="37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</row>
    <row r="372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</row>
    <row r="373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</row>
    <row r="374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</row>
    <row r="37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</row>
    <row r="376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</row>
    <row r="377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</row>
    <row r="378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</row>
    <row r="379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</row>
    <row r="380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</row>
    <row r="38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</row>
    <row r="382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</row>
    <row r="383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</row>
    <row r="384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</row>
    <row r="38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</row>
    <row r="386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</row>
    <row r="387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</row>
    <row r="388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</row>
    <row r="389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</row>
    <row r="390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</row>
    <row r="39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</row>
    <row r="392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</row>
    <row r="393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</row>
    <row r="394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</row>
    <row r="39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</row>
    <row r="396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</row>
    <row r="397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</row>
    <row r="398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</row>
    <row r="399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</row>
    <row r="400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</row>
    <row r="40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</row>
    <row r="402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</row>
    <row r="403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</row>
    <row r="404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</row>
    <row r="40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</row>
    <row r="406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</row>
    <row r="407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</row>
    <row r="408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</row>
    <row r="409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</row>
    <row r="410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</row>
    <row r="41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</row>
    <row r="412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</row>
    <row r="413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</row>
    <row r="414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</row>
    <row r="41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</row>
    <row r="416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</row>
    <row r="417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</row>
    <row r="418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</row>
    <row r="419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</row>
    <row r="420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</row>
    <row r="42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</row>
    <row r="422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</row>
    <row r="423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</row>
    <row r="424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</row>
    <row r="4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</row>
    <row r="426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</row>
    <row r="427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</row>
    <row r="428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</row>
    <row r="429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</row>
    <row r="430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</row>
    <row r="43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</row>
    <row r="432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</row>
    <row r="433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</row>
    <row r="434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</row>
    <row r="43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</row>
    <row r="436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</row>
    <row r="437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</row>
    <row r="438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</row>
    <row r="439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</row>
    <row r="440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</row>
    <row r="44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</row>
    <row r="442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</row>
    <row r="443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</row>
    <row r="444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</row>
    <row r="44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</row>
    <row r="446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</row>
    <row r="447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</row>
    <row r="448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</row>
    <row r="449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</row>
    <row r="450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</row>
    <row r="45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</row>
    <row r="452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</row>
    <row r="453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</row>
    <row r="454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</row>
    <row r="45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</row>
    <row r="456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</row>
    <row r="457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</row>
    <row r="458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</row>
    <row r="459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</row>
    <row r="460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</row>
    <row r="46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</row>
    <row r="462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</row>
    <row r="463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</row>
    <row r="464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</row>
    <row r="46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</row>
    <row r="466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</row>
    <row r="467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</row>
    <row r="468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</row>
    <row r="469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</row>
    <row r="470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</row>
    <row r="47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</row>
    <row r="472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</row>
    <row r="473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</row>
    <row r="474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</row>
    <row r="47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</row>
    <row r="476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</row>
    <row r="477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</row>
    <row r="478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</row>
    <row r="479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</row>
    <row r="480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</row>
    <row r="48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</row>
    <row r="482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</row>
    <row r="483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</row>
    <row r="484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</row>
    <row r="48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</row>
    <row r="486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</row>
    <row r="487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</row>
    <row r="488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</row>
    <row r="489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</row>
    <row r="490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</row>
    <row r="49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</row>
    <row r="492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</row>
    <row r="493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</row>
    <row r="494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</row>
    <row r="49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</row>
    <row r="496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</row>
    <row r="497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</row>
    <row r="498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</row>
    <row r="499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</row>
    <row r="500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</row>
    <row r="50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</row>
    <row r="502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</row>
    <row r="503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</row>
    <row r="504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</row>
    <row r="50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</row>
    <row r="506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</row>
    <row r="507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</row>
    <row r="508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</row>
    <row r="509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</row>
    <row r="510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</row>
    <row r="51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</row>
    <row r="512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</row>
    <row r="513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</row>
    <row r="514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</row>
    <row r="51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</row>
    <row r="516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</row>
    <row r="517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</row>
    <row r="518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</row>
    <row r="519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</row>
    <row r="520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</row>
    <row r="52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</row>
    <row r="522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</row>
    <row r="523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</row>
    <row r="524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</row>
    <row r="5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</row>
    <row r="526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</row>
    <row r="527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</row>
    <row r="528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</row>
    <row r="529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</row>
    <row r="530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</row>
    <row r="53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</row>
    <row r="532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</row>
    <row r="533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</row>
    <row r="534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</row>
    <row r="53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</row>
    <row r="536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</row>
    <row r="537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</row>
    <row r="538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</row>
    <row r="539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</row>
    <row r="540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</row>
    <row r="54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</row>
    <row r="542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</row>
    <row r="543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</row>
    <row r="544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</row>
    <row r="54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</row>
    <row r="546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</row>
    <row r="547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</row>
    <row r="548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</row>
    <row r="549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</row>
    <row r="550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</row>
    <row r="55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</row>
    <row r="552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</row>
    <row r="553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</row>
    <row r="554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</row>
    <row r="55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</row>
    <row r="556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</row>
    <row r="557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</row>
    <row r="558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</row>
    <row r="559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</row>
    <row r="560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</row>
    <row r="56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</row>
    <row r="562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</row>
    <row r="563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</row>
    <row r="564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</row>
    <row r="56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</row>
    <row r="566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</row>
    <row r="567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</row>
    <row r="568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</row>
    <row r="569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</row>
    <row r="570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</row>
    <row r="57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</row>
    <row r="572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</row>
    <row r="573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</row>
    <row r="574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</row>
    <row r="57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</row>
    <row r="576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</row>
    <row r="577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</row>
    <row r="578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</row>
    <row r="579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</row>
    <row r="580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</row>
    <row r="58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</row>
    <row r="582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</row>
    <row r="583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</row>
    <row r="584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</row>
    <row r="58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</row>
    <row r="586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</row>
    <row r="587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</row>
    <row r="588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</row>
    <row r="589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</row>
    <row r="590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</row>
    <row r="59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</row>
    <row r="592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</row>
    <row r="593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</row>
    <row r="594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</row>
    <row r="59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</row>
    <row r="596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</row>
    <row r="597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</row>
    <row r="598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</row>
    <row r="599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</row>
    <row r="600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</row>
    <row r="60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</row>
    <row r="602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</row>
    <row r="603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</row>
    <row r="604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</row>
    <row r="60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</row>
    <row r="606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</row>
    <row r="60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</row>
    <row r="608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</row>
    <row r="609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</row>
    <row r="610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</row>
    <row r="61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</row>
    <row r="612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</row>
    <row r="613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</row>
    <row r="614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</row>
    <row r="61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</row>
    <row r="616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</row>
    <row r="617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</row>
    <row r="618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</row>
    <row r="619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</row>
    <row r="620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</row>
    <row r="62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</row>
    <row r="622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</row>
    <row r="623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</row>
    <row r="624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</row>
    <row r="6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</row>
    <row r="626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</row>
    <row r="627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</row>
    <row r="628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</row>
    <row r="629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</row>
    <row r="630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</row>
    <row r="63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</row>
    <row r="632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</row>
    <row r="633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</row>
    <row r="634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</row>
    <row r="63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</row>
    <row r="636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</row>
    <row r="637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</row>
    <row r="638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</row>
    <row r="639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</row>
    <row r="640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</row>
    <row r="64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</row>
    <row r="642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</row>
    <row r="643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</row>
    <row r="644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</row>
    <row r="64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</row>
    <row r="646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</row>
    <row r="647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</row>
    <row r="648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</row>
    <row r="649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</row>
    <row r="650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</row>
    <row r="65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</row>
    <row r="652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</row>
    <row r="653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</row>
    <row r="654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</row>
    <row r="65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</row>
    <row r="656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</row>
    <row r="657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</row>
    <row r="658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</row>
    <row r="659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</row>
    <row r="660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</row>
    <row r="66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</row>
    <row r="662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</row>
    <row r="663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</row>
    <row r="664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</row>
    <row r="66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</row>
    <row r="666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</row>
    <row r="667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</row>
    <row r="668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</row>
    <row r="669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</row>
    <row r="670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</row>
    <row r="67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</row>
    <row r="672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</row>
    <row r="673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</row>
    <row r="674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</row>
    <row r="67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</row>
    <row r="676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</row>
    <row r="677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</row>
    <row r="678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</row>
    <row r="679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</row>
    <row r="680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</row>
    <row r="68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</row>
    <row r="682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</row>
    <row r="683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</row>
    <row r="684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</row>
    <row r="68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</row>
    <row r="686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</row>
    <row r="687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</row>
    <row r="688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</row>
    <row r="689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</row>
    <row r="690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</row>
    <row r="69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</row>
    <row r="692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</row>
    <row r="693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</row>
    <row r="694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</row>
    <row r="69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</row>
    <row r="696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</row>
    <row r="697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</row>
    <row r="698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</row>
    <row r="699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</row>
    <row r="700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</row>
    <row r="70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</row>
    <row r="702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</row>
    <row r="703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</row>
    <row r="704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</row>
    <row r="70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</row>
    <row r="706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</row>
    <row r="707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</row>
    <row r="708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</row>
    <row r="709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</row>
    <row r="710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</row>
    <row r="71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</row>
    <row r="712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</row>
    <row r="713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</row>
    <row r="714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</row>
    <row r="71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</row>
    <row r="716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</row>
    <row r="717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</row>
    <row r="718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</row>
    <row r="719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</row>
    <row r="720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</row>
    <row r="72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</row>
    <row r="722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</row>
    <row r="723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</row>
    <row r="724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</row>
    <row r="7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</row>
    <row r="726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</row>
    <row r="727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</row>
    <row r="728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</row>
    <row r="729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</row>
    <row r="730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</row>
    <row r="73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</row>
    <row r="732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</row>
    <row r="733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</row>
    <row r="734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</row>
    <row r="73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</row>
    <row r="736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</row>
    <row r="737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</row>
    <row r="738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</row>
    <row r="739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</row>
    <row r="740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</row>
    <row r="74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</row>
    <row r="742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</row>
    <row r="743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</row>
    <row r="744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</row>
    <row r="74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</row>
    <row r="746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</row>
    <row r="747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</row>
    <row r="748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</row>
    <row r="749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</row>
    <row r="750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</row>
    <row r="75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</row>
    <row r="752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</row>
    <row r="753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</row>
    <row r="754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</row>
    <row r="75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</row>
    <row r="756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</row>
    <row r="757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</row>
    <row r="758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</row>
    <row r="759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</row>
    <row r="760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</row>
    <row r="76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</row>
    <row r="762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</row>
    <row r="763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</row>
    <row r="764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</row>
    <row r="76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</row>
    <row r="766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</row>
    <row r="767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</row>
    <row r="768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</row>
    <row r="769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</row>
    <row r="770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</row>
    <row r="77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</row>
    <row r="772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</row>
    <row r="773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</row>
    <row r="774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</row>
    <row r="77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</row>
    <row r="776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</row>
    <row r="777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</row>
    <row r="778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</row>
    <row r="779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</row>
    <row r="780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</row>
    <row r="78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</row>
    <row r="782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</row>
    <row r="783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</row>
    <row r="784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</row>
    <row r="78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</row>
    <row r="786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</row>
    <row r="787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</row>
    <row r="788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</row>
    <row r="789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</row>
    <row r="790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</row>
    <row r="79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</row>
    <row r="792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</row>
    <row r="793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</row>
    <row r="794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</row>
    <row r="79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</row>
    <row r="796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</row>
    <row r="797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</row>
    <row r="798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</row>
    <row r="799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</row>
    <row r="800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</row>
    <row r="80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</row>
    <row r="802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</row>
    <row r="803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</row>
    <row r="804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</row>
    <row r="80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</row>
    <row r="806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</row>
    <row r="807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</row>
    <row r="808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</row>
    <row r="809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</row>
    <row r="810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</row>
    <row r="81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</row>
    <row r="812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</row>
    <row r="813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</row>
    <row r="814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</row>
    <row r="81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</row>
    <row r="816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</row>
    <row r="817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</row>
    <row r="818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</row>
    <row r="819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</row>
    <row r="820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</row>
    <row r="82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</row>
    <row r="822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</row>
    <row r="823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</row>
    <row r="824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</row>
    <row r="8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</row>
    <row r="826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</row>
    <row r="827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</row>
    <row r="828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</row>
    <row r="829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</row>
    <row r="830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</row>
    <row r="83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</row>
    <row r="832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</row>
    <row r="833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</row>
    <row r="834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</row>
    <row r="83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</row>
    <row r="836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</row>
    <row r="837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</row>
    <row r="838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</row>
    <row r="839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</row>
    <row r="840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</row>
    <row r="84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</row>
    <row r="842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</row>
    <row r="843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</row>
    <row r="844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</row>
    <row r="84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</row>
    <row r="846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</row>
    <row r="847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</row>
    <row r="848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</row>
    <row r="849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</row>
    <row r="850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</row>
    <row r="85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</row>
    <row r="852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</row>
    <row r="853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</row>
    <row r="854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</row>
    <row r="85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</row>
    <row r="856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</row>
    <row r="857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</row>
    <row r="858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</row>
    <row r="859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</row>
    <row r="860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</row>
    <row r="86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</row>
    <row r="862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</row>
    <row r="863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</row>
    <row r="864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</row>
    <row r="86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</row>
    <row r="866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</row>
    <row r="867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</row>
    <row r="868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</row>
    <row r="869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</row>
    <row r="870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</row>
    <row r="87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</row>
    <row r="872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</row>
    <row r="873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</row>
    <row r="874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</row>
    <row r="87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</row>
    <row r="876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</row>
    <row r="877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</row>
    <row r="878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</row>
    <row r="879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</row>
    <row r="880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</row>
    <row r="88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</row>
    <row r="882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</row>
    <row r="883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</row>
    <row r="884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</row>
    <row r="88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</row>
    <row r="886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</row>
    <row r="887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</row>
    <row r="888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</row>
    <row r="889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</row>
    <row r="890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</row>
    <row r="89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</row>
    <row r="892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</row>
    <row r="893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</row>
    <row r="894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</row>
    <row r="89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</row>
    <row r="896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</row>
    <row r="897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</row>
    <row r="898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</row>
    <row r="899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</row>
    <row r="900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</row>
    <row r="90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</row>
    <row r="902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</row>
    <row r="903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</row>
    <row r="904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</row>
    <row r="90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</row>
    <row r="906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</row>
    <row r="907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</row>
    <row r="908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</row>
    <row r="909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</row>
    <row r="910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</row>
    <row r="91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</row>
    <row r="912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</row>
    <row r="913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</row>
    <row r="914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</row>
    <row r="91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</row>
    <row r="916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</row>
    <row r="917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</row>
    <row r="918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</row>
    <row r="919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</row>
    <row r="920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</row>
    <row r="92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</row>
    <row r="922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</row>
    <row r="923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</row>
    <row r="924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</row>
    <row r="9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</row>
    <row r="926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</row>
    <row r="927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</row>
    <row r="928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</row>
    <row r="929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</row>
    <row r="930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</row>
    <row r="93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</row>
    <row r="932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</row>
    <row r="933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</row>
    <row r="934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</row>
    <row r="93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</row>
    <row r="936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</row>
    <row r="937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</row>
    <row r="938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</row>
    <row r="939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</row>
    <row r="940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</row>
    <row r="94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</row>
    <row r="942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</row>
    <row r="943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</row>
    <row r="944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</row>
    <row r="94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</row>
    <row r="946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</row>
    <row r="947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</row>
    <row r="948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</row>
    <row r="949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</row>
    <row r="950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</row>
    <row r="95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</row>
    <row r="952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</row>
    <row r="953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</row>
    <row r="954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</row>
    <row r="95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</row>
    <row r="956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</row>
    <row r="957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</row>
    <row r="958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</row>
    <row r="959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</row>
    <row r="960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</row>
    <row r="96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</row>
    <row r="962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</row>
    <row r="963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</row>
    <row r="964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</row>
    <row r="96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</row>
    <row r="966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</row>
    <row r="967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</row>
    <row r="968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</row>
    <row r="969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</row>
    <row r="970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</row>
    <row r="97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</row>
    <row r="972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</row>
    <row r="973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</row>
    <row r="974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</row>
    <row r="97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</row>
    <row r="976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</row>
    <row r="977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</row>
    <row r="978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</row>
    <row r="979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</row>
    <row r="980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</row>
    <row r="98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</row>
    <row r="982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</row>
    <row r="983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</row>
    <row r="984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</row>
    <row r="98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</row>
    <row r="986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</row>
    <row r="987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</row>
    <row r="988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</row>
    <row r="989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</row>
    <row r="990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</row>
    <row r="99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</row>
    <row r="992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</row>
    <row r="993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</row>
    <row r="994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</row>
    <row r="99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</row>
    <row r="996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</row>
    <row r="997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</row>
    <row r="998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</row>
    <row r="999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</row>
    <row r="1000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</row>
    <row r="1001">
      <c r="A1001" s="62"/>
      <c r="B1001" s="62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</row>
    <row r="1002">
      <c r="A1002" s="62"/>
      <c r="B1002" s="62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</row>
    <row r="1003">
      <c r="A1003" s="62"/>
      <c r="B1003" s="62"/>
      <c r="C1003" s="62"/>
      <c r="D1003" s="62"/>
      <c r="E1003" s="62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  <c r="AB1003" s="62"/>
    </row>
    <row r="1004">
      <c r="A1004" s="62"/>
      <c r="B1004" s="62"/>
      <c r="C1004" s="62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  <c r="AB1004" s="62"/>
    </row>
    <row r="1005">
      <c r="A1005" s="62"/>
      <c r="B1005" s="62"/>
      <c r="C1005" s="62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62"/>
      <c r="AA1005" s="62"/>
      <c r="AB1005" s="62"/>
    </row>
  </sheetData>
  <mergeCells count="59">
    <mergeCell ref="L54:L55"/>
    <mergeCell ref="M54:M55"/>
    <mergeCell ref="E57:H57"/>
    <mergeCell ref="J57:M57"/>
    <mergeCell ref="F59:F60"/>
    <mergeCell ref="G59:G60"/>
    <mergeCell ref="M59:M60"/>
    <mergeCell ref="K63:K64"/>
    <mergeCell ref="L63:L64"/>
    <mergeCell ref="M63:M64"/>
    <mergeCell ref="H59:H60"/>
    <mergeCell ref="J59:J60"/>
    <mergeCell ref="E63:E64"/>
    <mergeCell ref="F63:F64"/>
    <mergeCell ref="G63:G64"/>
    <mergeCell ref="H63:H64"/>
    <mergeCell ref="J63:J64"/>
    <mergeCell ref="B2:N2"/>
    <mergeCell ref="S2:X2"/>
    <mergeCell ref="B12:H12"/>
    <mergeCell ref="J12:P12"/>
    <mergeCell ref="S12:AA12"/>
    <mergeCell ref="B27:H27"/>
    <mergeCell ref="J27:P27"/>
    <mergeCell ref="B42:H42"/>
    <mergeCell ref="J42:M42"/>
    <mergeCell ref="J44:J45"/>
    <mergeCell ref="K44:K45"/>
    <mergeCell ref="L44:L45"/>
    <mergeCell ref="M44:M45"/>
    <mergeCell ref="J46:J47"/>
    <mergeCell ref="M46:M47"/>
    <mergeCell ref="K50:K51"/>
    <mergeCell ref="L50:L51"/>
    <mergeCell ref="K46:K47"/>
    <mergeCell ref="L46:L47"/>
    <mergeCell ref="J48:J49"/>
    <mergeCell ref="K48:K49"/>
    <mergeCell ref="L48:L49"/>
    <mergeCell ref="M48:M49"/>
    <mergeCell ref="M50:M51"/>
    <mergeCell ref="J50:J51"/>
    <mergeCell ref="J52:J53"/>
    <mergeCell ref="K52:K53"/>
    <mergeCell ref="L52:L53"/>
    <mergeCell ref="M52:M53"/>
    <mergeCell ref="J54:J55"/>
    <mergeCell ref="K54:K55"/>
    <mergeCell ref="K59:K60"/>
    <mergeCell ref="L59:L60"/>
    <mergeCell ref="L61:L62"/>
    <mergeCell ref="M61:M62"/>
    <mergeCell ref="E59:E60"/>
    <mergeCell ref="E61:E62"/>
    <mergeCell ref="F61:F62"/>
    <mergeCell ref="G61:G62"/>
    <mergeCell ref="H61:H62"/>
    <mergeCell ref="J61:J62"/>
    <mergeCell ref="K61:K62"/>
  </mergeCells>
  <conditionalFormatting sqref="A1:AB1005">
    <cfRule type="cellIs" dxfId="0" priority="1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1" t="s">
        <v>204</v>
      </c>
    </row>
    <row r="4">
      <c r="B4" s="11" t="s">
        <v>205</v>
      </c>
      <c r="D4" s="210" t="s">
        <v>206</v>
      </c>
    </row>
    <row r="5">
      <c r="B5" s="11" t="s">
        <v>207</v>
      </c>
      <c r="D5" s="211" t="s">
        <v>208</v>
      </c>
    </row>
    <row r="6">
      <c r="B6" s="11" t="s">
        <v>209</v>
      </c>
      <c r="D6" s="210" t="s">
        <v>210</v>
      </c>
      <c r="L6" s="3" t="s">
        <v>211</v>
      </c>
    </row>
    <row r="7">
      <c r="B7" s="11" t="s">
        <v>212</v>
      </c>
      <c r="D7" s="210" t="s">
        <v>213</v>
      </c>
      <c r="M7" s="3" t="s">
        <v>214</v>
      </c>
    </row>
    <row r="8">
      <c r="B8" s="11" t="s">
        <v>215</v>
      </c>
      <c r="D8" s="210" t="s">
        <v>216</v>
      </c>
      <c r="L8" s="3">
        <v>7535.0</v>
      </c>
    </row>
    <row r="9">
      <c r="B9" s="11" t="s">
        <v>217</v>
      </c>
      <c r="D9" s="212" t="s">
        <v>218</v>
      </c>
      <c r="L9" s="3"/>
    </row>
    <row r="10">
      <c r="B10" s="11" t="s">
        <v>219</v>
      </c>
      <c r="D10" s="213" t="s">
        <v>220</v>
      </c>
      <c r="L10" s="3">
        <v>0.875912408</v>
      </c>
      <c r="M10" s="3" t="s">
        <v>221</v>
      </c>
    </row>
    <row r="11">
      <c r="B11" s="11" t="s">
        <v>222</v>
      </c>
      <c r="D11" s="3" t="s">
        <v>223</v>
      </c>
    </row>
    <row r="12">
      <c r="B12" s="11" t="s">
        <v>224</v>
      </c>
      <c r="D12" s="3" t="s">
        <v>225</v>
      </c>
    </row>
    <row r="13">
      <c r="B13" s="11" t="s">
        <v>226</v>
      </c>
      <c r="D13" s="3" t="s">
        <v>227</v>
      </c>
    </row>
    <row r="15">
      <c r="D15" s="3" t="s">
        <v>228</v>
      </c>
    </row>
    <row r="16">
      <c r="D16" s="3" t="s">
        <v>229</v>
      </c>
    </row>
    <row r="17">
      <c r="D17" s="3" t="s">
        <v>230</v>
      </c>
    </row>
    <row r="19">
      <c r="B19" s="3" t="s">
        <v>231</v>
      </c>
    </row>
    <row r="20">
      <c r="C20" s="3" t="s">
        <v>232</v>
      </c>
    </row>
  </sheetData>
  <drawing r:id="rId1"/>
</worksheet>
</file>