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ob-my.sharepoint.com/personal/hh19066_bristol_ac_uk/Documents/Result Chapter 3/"/>
    </mc:Choice>
  </mc:AlternateContent>
  <xr:revisionPtr revIDLastSave="291" documentId="8_{9B987BE5-E794-4C6D-845F-4C263DF8278F}" xr6:coauthVersionLast="47" xr6:coauthVersionMax="47" xr10:uidLastSave="{8EBDC29D-D11B-417B-AE65-48A4FD8AEDFE}"/>
  <bookViews>
    <workbookView xWindow="-28920" yWindow="-120" windowWidth="29040" windowHeight="15720" activeTab="3" xr2:uid="{3A3E7C52-2F26-479B-9074-CCA9DFA4BE41}"/>
  </bookViews>
  <sheets>
    <sheet name="Vietnam and India seasons" sheetId="1" r:id="rId1"/>
    <sheet name="Vietnam seasons + total biomass" sheetId="2" r:id="rId2"/>
    <sheet name="India seasons + total biomass" sheetId="3" r:id="rId3"/>
    <sheet name="Vietnam &amp; India biomass &amp; ratio" sheetId="4" r:id="rId4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56" i="2" l="1"/>
  <c r="N54" i="2"/>
  <c r="N33" i="2"/>
  <c r="N31" i="2"/>
  <c r="N7" i="2"/>
  <c r="N5" i="2"/>
  <c r="L66" i="3"/>
  <c r="L46" i="3"/>
  <c r="L24" i="3"/>
  <c r="L10" i="3"/>
  <c r="L64" i="3"/>
  <c r="L44" i="3"/>
  <c r="L22" i="3"/>
  <c r="L8" i="3"/>
  <c r="I54" i="3"/>
  <c r="H54" i="3"/>
  <c r="G54" i="3"/>
  <c r="F54" i="3"/>
  <c r="I74" i="3"/>
  <c r="H74" i="3"/>
  <c r="G74" i="3"/>
  <c r="F74" i="3"/>
  <c r="I34" i="3"/>
  <c r="H34" i="3"/>
  <c r="G34" i="3"/>
  <c r="F34" i="3"/>
  <c r="I14" i="3"/>
  <c r="H14" i="3"/>
  <c r="G14" i="3"/>
  <c r="F14" i="3"/>
  <c r="I71" i="2"/>
  <c r="H71" i="2"/>
  <c r="G71" i="2"/>
  <c r="F71" i="2"/>
  <c r="I47" i="2"/>
  <c r="H47" i="2"/>
  <c r="G47" i="2"/>
  <c r="F47" i="2"/>
  <c r="I23" i="2"/>
  <c r="H23" i="2"/>
  <c r="G23" i="2"/>
  <c r="F23" i="2"/>
  <c r="S131" i="1"/>
  <c r="R131" i="1"/>
  <c r="P131" i="1"/>
  <c r="O131" i="1"/>
  <c r="M131" i="1"/>
  <c r="L131" i="1"/>
  <c r="J131" i="1"/>
  <c r="I131" i="1"/>
  <c r="S127" i="1"/>
  <c r="R127" i="1"/>
  <c r="P127" i="1"/>
  <c r="O127" i="1"/>
  <c r="M127" i="1"/>
  <c r="L127" i="1"/>
  <c r="J127" i="1"/>
  <c r="I127" i="1"/>
  <c r="S123" i="1"/>
  <c r="R123" i="1"/>
  <c r="P123" i="1"/>
  <c r="O123" i="1"/>
  <c r="M123" i="1"/>
  <c r="L123" i="1"/>
  <c r="J123" i="1"/>
  <c r="I123" i="1"/>
  <c r="S119" i="1"/>
  <c r="R119" i="1"/>
  <c r="P119" i="1"/>
  <c r="O119" i="1"/>
  <c r="M119" i="1"/>
  <c r="L119" i="1"/>
  <c r="J119" i="1"/>
  <c r="I119" i="1"/>
  <c r="S113" i="1"/>
  <c r="R113" i="1"/>
  <c r="P113" i="1"/>
  <c r="O113" i="1"/>
  <c r="M113" i="1"/>
  <c r="L113" i="1"/>
  <c r="J113" i="1"/>
  <c r="I113" i="1"/>
  <c r="S109" i="1"/>
  <c r="R109" i="1"/>
  <c r="P109" i="1"/>
  <c r="O109" i="1"/>
  <c r="M109" i="1"/>
  <c r="L109" i="1"/>
  <c r="J109" i="1"/>
  <c r="I109" i="1"/>
  <c r="S105" i="1"/>
  <c r="R105" i="1"/>
  <c r="P105" i="1"/>
  <c r="O105" i="1"/>
  <c r="M105" i="1"/>
  <c r="L105" i="1"/>
  <c r="J105" i="1"/>
  <c r="I105" i="1"/>
  <c r="S101" i="1"/>
  <c r="R101" i="1"/>
  <c r="P101" i="1"/>
  <c r="O101" i="1"/>
  <c r="M101" i="1"/>
  <c r="L101" i="1"/>
  <c r="J101" i="1"/>
  <c r="I101" i="1"/>
  <c r="S95" i="1"/>
  <c r="R95" i="1"/>
  <c r="P95" i="1"/>
  <c r="O95" i="1"/>
  <c r="M95" i="1"/>
  <c r="L95" i="1"/>
  <c r="J95" i="1"/>
  <c r="I95" i="1"/>
  <c r="S91" i="1"/>
  <c r="R91" i="1"/>
  <c r="P91" i="1"/>
  <c r="O91" i="1"/>
  <c r="M91" i="1"/>
  <c r="L91" i="1"/>
  <c r="J91" i="1"/>
  <c r="I91" i="1"/>
  <c r="S87" i="1"/>
  <c r="R87" i="1"/>
  <c r="P87" i="1"/>
  <c r="O87" i="1"/>
  <c r="M87" i="1"/>
  <c r="L87" i="1"/>
  <c r="J87" i="1"/>
  <c r="I87" i="1"/>
  <c r="S83" i="1"/>
  <c r="R83" i="1"/>
  <c r="P83" i="1"/>
  <c r="O83" i="1"/>
  <c r="M83" i="1"/>
  <c r="L83" i="1"/>
  <c r="J83" i="1"/>
  <c r="I83" i="1"/>
  <c r="S77" i="1"/>
  <c r="R77" i="1"/>
  <c r="P77" i="1"/>
  <c r="O77" i="1"/>
  <c r="M77" i="1"/>
  <c r="L77" i="1"/>
  <c r="J77" i="1"/>
  <c r="I77" i="1"/>
  <c r="S73" i="1"/>
  <c r="R73" i="1"/>
  <c r="P73" i="1"/>
  <c r="O73" i="1"/>
  <c r="M73" i="1"/>
  <c r="L73" i="1"/>
  <c r="J73" i="1"/>
  <c r="I73" i="1"/>
  <c r="S69" i="1"/>
  <c r="R69" i="1"/>
  <c r="P69" i="1"/>
  <c r="O69" i="1"/>
  <c r="M69" i="1"/>
  <c r="L69" i="1"/>
  <c r="J69" i="1"/>
  <c r="I69" i="1"/>
  <c r="S63" i="1"/>
  <c r="R63" i="1"/>
  <c r="P63" i="1"/>
  <c r="O63" i="1"/>
  <c r="M63" i="1"/>
  <c r="L63" i="1"/>
  <c r="J63" i="1"/>
  <c r="I63" i="1"/>
  <c r="S59" i="1"/>
  <c r="R59" i="1"/>
  <c r="P59" i="1"/>
  <c r="O59" i="1"/>
  <c r="M59" i="1"/>
  <c r="L59" i="1"/>
  <c r="J59" i="1"/>
  <c r="I59" i="1"/>
  <c r="S55" i="1"/>
  <c r="R55" i="1"/>
  <c r="P55" i="1"/>
  <c r="O55" i="1"/>
  <c r="M55" i="1"/>
  <c r="L55" i="1"/>
  <c r="J55" i="1"/>
  <c r="I55" i="1"/>
  <c r="S51" i="1"/>
  <c r="R51" i="1"/>
  <c r="P51" i="1"/>
  <c r="O51" i="1"/>
  <c r="M51" i="1"/>
  <c r="L51" i="1"/>
  <c r="J51" i="1"/>
  <c r="I51" i="1"/>
  <c r="S47" i="1"/>
  <c r="R47" i="1"/>
  <c r="P47" i="1"/>
  <c r="O47" i="1"/>
  <c r="M47" i="1"/>
  <c r="L47" i="1"/>
  <c r="J47" i="1"/>
  <c r="I47" i="1"/>
  <c r="S41" i="1"/>
  <c r="R41" i="1"/>
  <c r="P41" i="1"/>
  <c r="O41" i="1"/>
  <c r="M41" i="1"/>
  <c r="L41" i="1"/>
  <c r="J41" i="1"/>
  <c r="I41" i="1"/>
  <c r="S37" i="1"/>
  <c r="R37" i="1"/>
  <c r="P37" i="1"/>
  <c r="O37" i="1"/>
  <c r="M37" i="1"/>
  <c r="L37" i="1"/>
  <c r="J37" i="1"/>
  <c r="I37" i="1"/>
  <c r="S33" i="1"/>
  <c r="R33" i="1"/>
  <c r="P33" i="1"/>
  <c r="O33" i="1"/>
  <c r="M33" i="1"/>
  <c r="L33" i="1"/>
  <c r="J33" i="1"/>
  <c r="I33" i="1"/>
  <c r="S29" i="1"/>
  <c r="R29" i="1"/>
  <c r="P29" i="1"/>
  <c r="O29" i="1"/>
  <c r="M29" i="1"/>
  <c r="L29" i="1"/>
  <c r="J29" i="1"/>
  <c r="I29" i="1"/>
  <c r="S25" i="1"/>
  <c r="R25" i="1"/>
  <c r="P25" i="1"/>
  <c r="O25" i="1"/>
  <c r="M25" i="1"/>
  <c r="L25" i="1"/>
  <c r="J25" i="1"/>
  <c r="I25" i="1"/>
  <c r="S19" i="1"/>
  <c r="R19" i="1"/>
  <c r="P19" i="1"/>
  <c r="O19" i="1"/>
  <c r="M19" i="1"/>
  <c r="L19" i="1"/>
  <c r="J19" i="1"/>
  <c r="I19" i="1"/>
  <c r="S15" i="1"/>
  <c r="R15" i="1"/>
  <c r="P15" i="1"/>
  <c r="O15" i="1"/>
  <c r="M15" i="1"/>
  <c r="L15" i="1"/>
  <c r="J15" i="1"/>
  <c r="I15" i="1"/>
  <c r="S11" i="1"/>
  <c r="R11" i="1"/>
  <c r="P11" i="1"/>
  <c r="O11" i="1"/>
  <c r="M11" i="1"/>
  <c r="L11" i="1"/>
  <c r="J11" i="1"/>
  <c r="I11" i="1"/>
  <c r="S7" i="1"/>
  <c r="R7" i="1"/>
  <c r="P7" i="1"/>
  <c r="O7" i="1"/>
  <c r="M7" i="1"/>
  <c r="L7" i="1"/>
  <c r="J7" i="1"/>
  <c r="I7" i="1"/>
  <c r="S3" i="1"/>
  <c r="R3" i="1"/>
  <c r="P3" i="1"/>
  <c r="O3" i="1"/>
  <c r="M3" i="1"/>
  <c r="L3" i="1"/>
  <c r="J3" i="1"/>
  <c r="I3" i="1"/>
</calcChain>
</file>

<file path=xl/sharedStrings.xml><?xml version="1.0" encoding="utf-8"?>
<sst xmlns="http://schemas.openxmlformats.org/spreadsheetml/2006/main" count="1125" uniqueCount="173">
  <si>
    <t>Vietnam S1</t>
  </si>
  <si>
    <t>Bristol ID</t>
  </si>
  <si>
    <t>Plot</t>
  </si>
  <si>
    <t>Firmicutes</t>
  </si>
  <si>
    <t>Actinobacteria</t>
  </si>
  <si>
    <t>Total Gram +</t>
  </si>
  <si>
    <t>Average Gram +</t>
  </si>
  <si>
    <t>Gram + SEM</t>
  </si>
  <si>
    <t>Gram-</t>
  </si>
  <si>
    <t>Average Gram -</t>
  </si>
  <si>
    <t>Gram -  SEM</t>
  </si>
  <si>
    <t>Fungal</t>
  </si>
  <si>
    <t>Average Fungal</t>
  </si>
  <si>
    <t>Fungal  SEM</t>
  </si>
  <si>
    <t>Unspecified</t>
  </si>
  <si>
    <t>Average Unspecified</t>
  </si>
  <si>
    <t>Unspecified SEM</t>
  </si>
  <si>
    <t>PMM-2023-172</t>
  </si>
  <si>
    <t>PMM-2023-179</t>
  </si>
  <si>
    <t>PMM-2023-183</t>
  </si>
  <si>
    <t>PMM-2023-190</t>
  </si>
  <si>
    <t>PMM-2023-173</t>
  </si>
  <si>
    <t>PMM-2023-181</t>
  </si>
  <si>
    <t>PMM-2023-185</t>
  </si>
  <si>
    <t>PMM-2023-189</t>
  </si>
  <si>
    <t>PMM-2023-174</t>
  </si>
  <si>
    <t>PMM-2023-180</t>
  </si>
  <si>
    <t>PMM-2023-186</t>
  </si>
  <si>
    <t>PMM-2023-187</t>
  </si>
  <si>
    <t>PMM-2023-175</t>
  </si>
  <si>
    <t>PMM-2023-178</t>
  </si>
  <si>
    <t>PMM-2023-182</t>
  </si>
  <si>
    <t>PMM-2023-191</t>
  </si>
  <si>
    <t>PMM-2023-176</t>
  </si>
  <si>
    <t>PMM-2023-177</t>
  </si>
  <si>
    <t>PMM-2023-184</t>
  </si>
  <si>
    <t>PMM-2023-188</t>
  </si>
  <si>
    <t>PMM-2023-192</t>
  </si>
  <si>
    <t>PMM-2023-199</t>
  </si>
  <si>
    <t>PMM-2023-203</t>
  </si>
  <si>
    <t>PMM-2023-210</t>
  </si>
  <si>
    <t>PMM-2023-193</t>
  </si>
  <si>
    <t>PMM-2023-201</t>
  </si>
  <si>
    <t>PMM-2023-205</t>
  </si>
  <si>
    <t>PMM-2023-209</t>
  </si>
  <si>
    <t>PMM-2023-194</t>
  </si>
  <si>
    <t>PMM-2023-200</t>
  </si>
  <si>
    <t>PMM-2023-206</t>
  </si>
  <si>
    <t>PMM-2023-207</t>
  </si>
  <si>
    <t>PMM-2023-195</t>
  </si>
  <si>
    <t>PMM-2023-198</t>
  </si>
  <si>
    <t>PMM-2023-202</t>
  </si>
  <si>
    <t>PMM-2023-211</t>
  </si>
  <si>
    <t>PMM-2023-196</t>
  </si>
  <si>
    <t>PMM-2023-197</t>
  </si>
  <si>
    <t>PMM-2023-204</t>
  </si>
  <si>
    <t>PMM-2023-208</t>
  </si>
  <si>
    <t>PMM-2023-212</t>
  </si>
  <si>
    <t>PMM-2023-219</t>
  </si>
  <si>
    <t>PMM-2023-223</t>
  </si>
  <si>
    <t>PMM-2023-230</t>
  </si>
  <si>
    <t>PMM-2023-213</t>
  </si>
  <si>
    <t>PMM-2023-221</t>
  </si>
  <si>
    <t>PMM-2023-225</t>
  </si>
  <si>
    <t>PMM-2023-229</t>
  </si>
  <si>
    <t>PMM-2023-214</t>
  </si>
  <si>
    <t>PMM-2023-220</t>
  </si>
  <si>
    <t>PMM-2023-226</t>
  </si>
  <si>
    <t>PMM-2023-227</t>
  </si>
  <si>
    <t>PMM-2023-215</t>
  </si>
  <si>
    <t>PMM-2023-218</t>
  </si>
  <si>
    <t>PMM-2023-222</t>
  </si>
  <si>
    <t>PMM-2023-231</t>
  </si>
  <si>
    <t>PMM-2023-216</t>
  </si>
  <si>
    <t>PMM-2023-217</t>
  </si>
  <si>
    <t>PMM-2023-224</t>
  </si>
  <si>
    <t>PMM-2023-228</t>
  </si>
  <si>
    <t>India S1</t>
  </si>
  <si>
    <t>PMM-2023-110</t>
  </si>
  <si>
    <t>PMM-2023-112</t>
  </si>
  <si>
    <t>PMM-2023-121</t>
  </si>
  <si>
    <t>PMM-2023-123</t>
  </si>
  <si>
    <t>PMM-2023-108</t>
  </si>
  <si>
    <t>PMM-2023-114</t>
  </si>
  <si>
    <t>PMM-2023-117</t>
  </si>
  <si>
    <t>PMM-2023-119</t>
  </si>
  <si>
    <t>PMM-2023-109</t>
  </si>
  <si>
    <t>PMM-2023-113</t>
  </si>
  <si>
    <t>PMM-2023-116</t>
  </si>
  <si>
    <t>PMM-2023-118</t>
  </si>
  <si>
    <t>PMM-2023-156</t>
  </si>
  <si>
    <t>PMM-2023-165</t>
  </si>
  <si>
    <t>PMM-2023-167</t>
  </si>
  <si>
    <t>PMM-2023-170</t>
  </si>
  <si>
    <t>PMM-2023-157</t>
  </si>
  <si>
    <t>PMM-2023-160</t>
  </si>
  <si>
    <t>PMM-2023-162</t>
  </si>
  <si>
    <t>PMM-2023-169</t>
  </si>
  <si>
    <t>PMM-2023-158</t>
  </si>
  <si>
    <t>PMM-2023-161</t>
  </si>
  <si>
    <t>PMM-2023-163</t>
  </si>
  <si>
    <t>PMM-2023-168</t>
  </si>
  <si>
    <t>PMM-2023-159</t>
  </si>
  <si>
    <t>PMM-2023-164</t>
  </si>
  <si>
    <t>PMM-2023-166</t>
  </si>
  <si>
    <t>PMM-2023-171</t>
  </si>
  <si>
    <t>PMM-2023-232</t>
  </si>
  <si>
    <t>PMM-2023-241</t>
  </si>
  <si>
    <t>PMM-2023-243</t>
  </si>
  <si>
    <t>PMM-2023-246</t>
  </si>
  <si>
    <t>PMM-2023-233</t>
  </si>
  <si>
    <t>PMM-2023-236</t>
  </si>
  <si>
    <t>PMM-2023-238</t>
  </si>
  <si>
    <t>PMM-2023-245</t>
  </si>
  <si>
    <t>PMM-2023-234</t>
  </si>
  <si>
    <t>PMM-2023-237</t>
  </si>
  <si>
    <t>PMM-2023-239</t>
  </si>
  <si>
    <t>PMM-2023-244</t>
  </si>
  <si>
    <t>PMM-2023-235</t>
  </si>
  <si>
    <t>PMM-2023-240</t>
  </si>
  <si>
    <t>PMM-2023-242</t>
  </si>
  <si>
    <t>PMM-2023-247</t>
  </si>
  <si>
    <t>PMM-2023-248</t>
  </si>
  <si>
    <t>PMM-2023-257</t>
  </si>
  <si>
    <t>PMM-2023-259</t>
  </si>
  <si>
    <t>PMM-2023-262</t>
  </si>
  <si>
    <t>PMM-2023-249</t>
  </si>
  <si>
    <t>PMM-2023-252</t>
  </si>
  <si>
    <t>PMM-2023-254</t>
  </si>
  <si>
    <t>PMM-2023-261</t>
  </si>
  <si>
    <t>PMM-2023-250</t>
  </si>
  <si>
    <t>PMM-2023-253</t>
  </si>
  <si>
    <t>PMM-2023-255</t>
  </si>
  <si>
    <t>PMM-2023-260</t>
  </si>
  <si>
    <t>PMM-2023-251</t>
  </si>
  <si>
    <t>PMM-2023-256</t>
  </si>
  <si>
    <t>PMM-2023-258</t>
  </si>
  <si>
    <t>PMM-2023-263</t>
  </si>
  <si>
    <t xml:space="preserve">Plastic/Treatment </t>
  </si>
  <si>
    <t>1m</t>
  </si>
  <si>
    <t>control</t>
  </si>
  <si>
    <t>PEVB</t>
  </si>
  <si>
    <t>BioUK</t>
  </si>
  <si>
    <t>BioUk</t>
  </si>
  <si>
    <t>PEVW</t>
  </si>
  <si>
    <t>PEUK</t>
  </si>
  <si>
    <t>Location</t>
  </si>
  <si>
    <t>Vietnam</t>
  </si>
  <si>
    <t>2m</t>
  </si>
  <si>
    <t>3m</t>
  </si>
  <si>
    <t>Dept/Season</t>
  </si>
  <si>
    <t>S1</t>
  </si>
  <si>
    <t>India</t>
  </si>
  <si>
    <t>BD</t>
  </si>
  <si>
    <t>S2_0-10</t>
  </si>
  <si>
    <t>PEIN</t>
  </si>
  <si>
    <t>S2_10-20</t>
  </si>
  <si>
    <t>S2_20-30</t>
  </si>
  <si>
    <t>Vietnam S2</t>
  </si>
  <si>
    <t>Vietnam S3</t>
  </si>
  <si>
    <t>India S2</t>
  </si>
  <si>
    <t>Total Biomass</t>
  </si>
  <si>
    <t>Gram +</t>
  </si>
  <si>
    <t>India S2 0-10</t>
  </si>
  <si>
    <t>India S2 10-20</t>
  </si>
  <si>
    <t>India S2 20-30</t>
  </si>
  <si>
    <t>fungal:bacteria</t>
  </si>
  <si>
    <t>fungal:bacteria =</t>
  </si>
  <si>
    <t>fungal/bacteria (gram+ + gram-)</t>
  </si>
  <si>
    <t>Microbial ratios</t>
  </si>
  <si>
    <t>gram+:gram- =</t>
  </si>
  <si>
    <t>gram+/ gram-</t>
  </si>
  <si>
    <t>gram+:gram-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</si>
</sst>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9"/>
      <name val="Aptos Narrow"/>
      <family val="2"/>
      <scheme val="minor"/>
    </font>
    <font>
      <sz val="11"/>
      <color rgb="FF92D050"/>
      <name val="Aptos Narrow"/>
      <family val="2"/>
      <scheme val="minor"/>
    </font>
    <font>
      <sz val="11"/>
      <color theme="7"/>
      <name val="Aptos Narrow"/>
      <family val="2"/>
      <scheme val="minor"/>
    </font>
    <font>
      <sz val="11"/>
      <color rgb="FFFFC000"/>
      <name val="Aptos Narrow"/>
      <family val="2"/>
      <scheme val="minor"/>
    </font>
    <font>
      <sz val="11"/>
      <color rgb="FF00B0F0"/>
      <name val="Aptos Narrow"/>
      <family val="2"/>
      <scheme val="minor"/>
    </font>
    <font>
      <b/>
      <sz val="11"/>
      <color rgb="FFFFC000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b/>
      <sz val="11"/>
      <color rgb="FF00B050"/>
      <name val="Aptos Narrow"/>
      <family val="2"/>
      <scheme val="minor"/>
    </font>
    <font>
      <b/>
      <sz val="11"/>
      <color rgb="FF7030A0"/>
      <name val="Aptos Narrow"/>
      <family val="2"/>
      <scheme val="minor"/>
    </font>
    <font>
      <b/>
      <sz val="11"/>
      <color theme="9"/>
      <name val="Aptos Narrow"/>
      <family val="2"/>
      <scheme val="minor"/>
    </font>
    <font>
      <b/>
      <sz val="11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1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2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12" fillId="0" borderId="0" xfId="0" applyFont="1"/>
    <xf numFmtId="0" fontId="12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0" fontId="13" fillId="0" borderId="0" xfId="0" applyFont="1"/>
    <xf numFmtId="0" fontId="10" fillId="0" borderId="0" xfId="0" applyFont="1" applyAlignment="1">
      <alignment horizontal="left"/>
    </xf>
    <xf numFmtId="0" fontId="13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96310-F9B4-4F46-B4D9-EB3E84BAE6E0}">
  <dimension ref="A1:S134"/>
  <sheetViews>
    <sheetView topLeftCell="A107" workbookViewId="0">
      <selection activeCell="Q119" activeCellId="3" sqref="H119:H134 K119:K134 N119:N134 Q119:Q134"/>
    </sheetView>
  </sheetViews>
  <sheetFormatPr defaultRowHeight="14.5" x14ac:dyDescent="0.35"/>
  <cols>
    <col min="1" max="1" width="19.08984375" customWidth="1"/>
    <col min="2" max="2" width="17" customWidth="1"/>
    <col min="3" max="3" width="16" customWidth="1"/>
    <col min="4" max="4" width="16.90625" customWidth="1"/>
    <col min="5" max="5" width="16.36328125" customWidth="1"/>
    <col min="6" max="6" width="17.7265625" customWidth="1"/>
    <col min="7" max="7" width="16.36328125" customWidth="1"/>
    <col min="8" max="8" width="16.90625" customWidth="1"/>
    <col min="9" max="9" width="18" customWidth="1"/>
    <col min="10" max="11" width="17.08984375" customWidth="1"/>
    <col min="12" max="12" width="21.26953125" customWidth="1"/>
    <col min="13" max="13" width="17.7265625" customWidth="1"/>
    <col min="14" max="14" width="17.90625" customWidth="1"/>
    <col min="15" max="15" width="17.36328125" customWidth="1"/>
    <col min="16" max="16" width="17.7265625" customWidth="1"/>
    <col min="17" max="17" width="17.1796875" customWidth="1"/>
    <col min="18" max="18" width="17.453125" customWidth="1"/>
    <col min="19" max="19" width="16.81640625" customWidth="1"/>
  </cols>
  <sheetData>
    <row r="1" spans="1:19" x14ac:dyDescent="0.35">
      <c r="A1" s="1" t="s">
        <v>0</v>
      </c>
    </row>
    <row r="2" spans="1:19" x14ac:dyDescent="0.35">
      <c r="A2" s="1" t="s">
        <v>1</v>
      </c>
      <c r="B2" s="1" t="s">
        <v>138</v>
      </c>
      <c r="C2" s="1" t="s">
        <v>2</v>
      </c>
      <c r="D2" s="1" t="s">
        <v>150</v>
      </c>
      <c r="E2" s="1" t="s">
        <v>146</v>
      </c>
      <c r="F2" s="2" t="s">
        <v>3</v>
      </c>
      <c r="G2" s="2" t="s">
        <v>4</v>
      </c>
      <c r="H2" s="3" t="s">
        <v>5</v>
      </c>
      <c r="I2" s="3" t="s">
        <v>6</v>
      </c>
      <c r="J2" s="3" t="s">
        <v>7</v>
      </c>
      <c r="K2" s="4" t="s">
        <v>8</v>
      </c>
      <c r="L2" s="4" t="s">
        <v>9</v>
      </c>
      <c r="M2" s="4" t="s">
        <v>10</v>
      </c>
      <c r="N2" s="6" t="s">
        <v>11</v>
      </c>
      <c r="O2" s="6" t="s">
        <v>12</v>
      </c>
      <c r="P2" s="6" t="s">
        <v>13</v>
      </c>
      <c r="Q2" s="7" t="s">
        <v>14</v>
      </c>
      <c r="R2" s="7" t="s">
        <v>15</v>
      </c>
      <c r="S2" s="7" t="s">
        <v>16</v>
      </c>
    </row>
    <row r="3" spans="1:19" x14ac:dyDescent="0.35">
      <c r="A3" s="1" t="s">
        <v>17</v>
      </c>
      <c r="B3" s="1" t="s">
        <v>140</v>
      </c>
      <c r="C3" s="12">
        <v>1</v>
      </c>
      <c r="D3" s="1" t="s">
        <v>139</v>
      </c>
      <c r="E3" s="1" t="s">
        <v>147</v>
      </c>
      <c r="F3" s="3">
        <v>51.837792261370893</v>
      </c>
      <c r="G3" s="3">
        <v>5.2022991358911375</v>
      </c>
      <c r="H3" s="3">
        <v>57.040091397262032</v>
      </c>
      <c r="I3" s="3">
        <f>AVERAGE(H3:H6)</f>
        <v>28.316810674570132</v>
      </c>
      <c r="J3" s="3">
        <f>_xlfn.STDEV.P(H3:H6)/SQRT(4)</f>
        <v>10.899407471598508</v>
      </c>
      <c r="K3" s="4">
        <v>37.585259855467243</v>
      </c>
      <c r="L3" s="4">
        <f>AVERAGE(K3:K6)</f>
        <v>30.575422392503757</v>
      </c>
      <c r="M3" s="4">
        <f>_xlfn.STDEV.P(K3:K6)/SQRT(4)</f>
        <v>3.3602381109876642</v>
      </c>
      <c r="N3" s="6">
        <v>6.725046886069622</v>
      </c>
      <c r="O3" s="6">
        <f>AVERAGE(N3:N6)</f>
        <v>4.5304136429901574</v>
      </c>
      <c r="P3" s="6">
        <f>_xlfn.STDEV.P(N3:N6)/SQRT(4)</f>
        <v>1.1758671649326651</v>
      </c>
      <c r="Q3" s="7">
        <v>76.064102033174294</v>
      </c>
      <c r="R3" s="7">
        <f>AVERAGE(Q3:Q6)</f>
        <v>46.847804154370728</v>
      </c>
      <c r="S3" s="7">
        <f>_xlfn.STDEV.P(Q3:Q6)/SQRT(4)</f>
        <v>11.494927908236047</v>
      </c>
    </row>
    <row r="4" spans="1:19" x14ac:dyDescent="0.35">
      <c r="A4" s="1" t="s">
        <v>18</v>
      </c>
      <c r="B4" s="1" t="s">
        <v>140</v>
      </c>
      <c r="C4" s="12">
        <v>8</v>
      </c>
      <c r="D4" s="1" t="s">
        <v>139</v>
      </c>
      <c r="E4" s="1" t="s">
        <v>147</v>
      </c>
      <c r="F4" s="3">
        <v>2.9562736183134</v>
      </c>
      <c r="G4" s="3">
        <v>1.3028996968862407</v>
      </c>
      <c r="H4" s="3">
        <v>4.2591733151996412</v>
      </c>
      <c r="I4" s="3"/>
      <c r="J4" s="3"/>
      <c r="K4" s="4">
        <v>21.512281370367489</v>
      </c>
      <c r="L4" s="4"/>
      <c r="M4" s="4"/>
      <c r="N4" s="6">
        <v>1.2689181393617488</v>
      </c>
      <c r="O4" s="6"/>
      <c r="P4" s="6"/>
      <c r="Q4" s="7">
        <v>19.886268659613879</v>
      </c>
    </row>
    <row r="5" spans="1:19" x14ac:dyDescent="0.35">
      <c r="A5" s="1" t="s">
        <v>19</v>
      </c>
      <c r="B5" s="1" t="s">
        <v>140</v>
      </c>
      <c r="C5" s="12">
        <v>12</v>
      </c>
      <c r="D5" s="1" t="s">
        <v>139</v>
      </c>
      <c r="E5" s="1" t="s">
        <v>147</v>
      </c>
      <c r="H5" s="3"/>
      <c r="N5" s="6"/>
      <c r="O5" s="6"/>
      <c r="P5" s="6"/>
    </row>
    <row r="6" spans="1:19" x14ac:dyDescent="0.35">
      <c r="A6" s="1" t="s">
        <v>20</v>
      </c>
      <c r="B6" s="1" t="s">
        <v>140</v>
      </c>
      <c r="C6" s="12">
        <v>19</v>
      </c>
      <c r="D6" s="1" t="s">
        <v>139</v>
      </c>
      <c r="E6" s="1" t="s">
        <v>147</v>
      </c>
      <c r="F6" s="3">
        <v>21.638944128893716</v>
      </c>
      <c r="G6" s="3">
        <v>2.0122231823550072</v>
      </c>
      <c r="H6" s="3">
        <v>23.651167311248724</v>
      </c>
      <c r="I6" s="3"/>
      <c r="J6" s="3"/>
      <c r="K6" s="4">
        <v>32.628725951676543</v>
      </c>
      <c r="L6" s="4"/>
      <c r="M6" s="4"/>
      <c r="N6" s="6">
        <v>5.597275903539102</v>
      </c>
      <c r="O6" s="6"/>
      <c r="P6" s="6"/>
      <c r="Q6" s="7">
        <v>44.593041770324035</v>
      </c>
    </row>
    <row r="7" spans="1:19" x14ac:dyDescent="0.35">
      <c r="A7" s="8" t="s">
        <v>21</v>
      </c>
      <c r="B7" s="8" t="s">
        <v>141</v>
      </c>
      <c r="C7" s="13">
        <v>2</v>
      </c>
      <c r="D7" s="8" t="s">
        <v>139</v>
      </c>
      <c r="E7" s="8" t="s">
        <v>147</v>
      </c>
      <c r="I7" s="3">
        <f>AVERAGE(H7:H10)</f>
        <v>74.351542343111021</v>
      </c>
      <c r="J7" s="3">
        <f>_xlfn.STDEV.P(H7:H10)/SQRT(4)</f>
        <v>2.4038171478805026</v>
      </c>
      <c r="L7" s="4">
        <f>AVERAGE(K7:K10)</f>
        <v>59.460241790896475</v>
      </c>
      <c r="M7" s="4">
        <f>_xlfn.STDEV.P(K7:K10)/SQRT(4)</f>
        <v>2.0199774502751051</v>
      </c>
      <c r="N7" s="6"/>
      <c r="O7" s="6">
        <f>AVERAGE(N7:N10)</f>
        <v>11.283324712906063</v>
      </c>
      <c r="P7" s="6">
        <f>_xlfn.STDEV.P(N7:N10)/SQRT(4)</f>
        <v>1.058780542047304</v>
      </c>
      <c r="R7" s="7">
        <f>AVERAGE(Q7:Q10)</f>
        <v>113.62779405994368</v>
      </c>
      <c r="S7" s="7">
        <f>_xlfn.STDEV.P(Q7:Q10)/SQRT(4)</f>
        <v>2.8477400953156464</v>
      </c>
    </row>
    <row r="8" spans="1:19" x14ac:dyDescent="0.35">
      <c r="A8" s="8" t="s">
        <v>22</v>
      </c>
      <c r="B8" s="8" t="s">
        <v>141</v>
      </c>
      <c r="C8" s="13">
        <v>10</v>
      </c>
      <c r="D8" s="8" t="s">
        <v>139</v>
      </c>
      <c r="E8" s="8" t="s">
        <v>147</v>
      </c>
      <c r="F8" s="3">
        <v>63.096700911120593</v>
      </c>
      <c r="G8" s="3">
        <v>6.4472071362294248</v>
      </c>
      <c r="H8" s="3">
        <v>69.543908047350016</v>
      </c>
      <c r="I8" s="3"/>
      <c r="J8" s="3"/>
      <c r="K8" s="4">
        <v>55.420286890346269</v>
      </c>
      <c r="L8" s="4"/>
      <c r="M8" s="4"/>
      <c r="N8" s="6">
        <v>9.1657636288114581</v>
      </c>
      <c r="O8" s="6"/>
      <c r="P8" s="6"/>
      <c r="Q8" s="7">
        <v>107.9323138693124</v>
      </c>
    </row>
    <row r="9" spans="1:19" x14ac:dyDescent="0.35">
      <c r="A9" s="8" t="s">
        <v>23</v>
      </c>
      <c r="B9" s="8" t="s">
        <v>141</v>
      </c>
      <c r="C9" s="13">
        <v>14</v>
      </c>
      <c r="D9" s="8" t="s">
        <v>139</v>
      </c>
      <c r="E9" s="8" t="s">
        <v>147</v>
      </c>
      <c r="F9" s="3">
        <v>72.631316818056334</v>
      </c>
      <c r="G9" s="3">
        <v>6.5278598208156851</v>
      </c>
      <c r="H9" s="3">
        <v>79.159176638872026</v>
      </c>
      <c r="I9" s="3"/>
      <c r="J9" s="3"/>
      <c r="K9" s="4">
        <v>63.500196691446689</v>
      </c>
      <c r="L9" s="4"/>
      <c r="M9" s="4"/>
      <c r="N9" s="6">
        <v>13.400885797000669</v>
      </c>
      <c r="O9" s="6"/>
      <c r="P9" s="6"/>
      <c r="Q9" s="7">
        <v>119.32327425057498</v>
      </c>
    </row>
    <row r="10" spans="1:19" x14ac:dyDescent="0.35">
      <c r="A10" s="8" t="s">
        <v>24</v>
      </c>
      <c r="B10" s="8" t="s">
        <v>141</v>
      </c>
      <c r="C10" s="13">
        <v>18</v>
      </c>
      <c r="D10" s="8" t="s">
        <v>139</v>
      </c>
      <c r="E10" s="8" t="s">
        <v>147</v>
      </c>
      <c r="N10" s="6"/>
      <c r="O10" s="6"/>
      <c r="P10" s="6"/>
    </row>
    <row r="11" spans="1:19" x14ac:dyDescent="0.35">
      <c r="A11" s="9" t="s">
        <v>25</v>
      </c>
      <c r="B11" s="9" t="s">
        <v>142</v>
      </c>
      <c r="C11" s="14">
        <v>3</v>
      </c>
      <c r="D11" s="9" t="s">
        <v>139</v>
      </c>
      <c r="E11" s="9" t="s">
        <v>147</v>
      </c>
      <c r="F11" s="3">
        <v>15.271124725828278</v>
      </c>
      <c r="G11" s="3">
        <v>1.8360108109572364</v>
      </c>
      <c r="H11" s="3">
        <v>17.107135536785513</v>
      </c>
      <c r="I11" s="3">
        <f>AVERAGE(H11:H14)</f>
        <v>13.649528785583124</v>
      </c>
      <c r="J11" s="3">
        <f>_xlfn.STDEV.P(H11:H14)/SQRT(4)</f>
        <v>3.3198200647628369</v>
      </c>
      <c r="K11" s="4">
        <v>25.145946970164978</v>
      </c>
      <c r="L11" s="4">
        <f>AVERAGE(K11:K14)</f>
        <v>13.906401711019583</v>
      </c>
      <c r="M11" s="4">
        <f>_xlfn.STDEV.P(K11:K14)/SQRT(4)</f>
        <v>4.1843289295716701</v>
      </c>
      <c r="N11" s="6">
        <v>2.6677377885256597</v>
      </c>
      <c r="O11" s="6">
        <f>AVERAGE(N11:N14)</f>
        <v>1.7841638851839381</v>
      </c>
      <c r="P11" s="6">
        <f>_xlfn.STDEV.P(N11:N14)/SQRT(4)</f>
        <v>0.41511239993420895</v>
      </c>
      <c r="Q11" s="7">
        <v>36.278997061391323</v>
      </c>
      <c r="R11" s="7">
        <f>AVERAGE(Q11:Q14)</f>
        <v>22.567324512293357</v>
      </c>
      <c r="S11" s="7">
        <f>_xlfn.STDEV.P(Q11:Q14)/SQRT(4)</f>
        <v>5.6885208685572008</v>
      </c>
    </row>
    <row r="12" spans="1:19" x14ac:dyDescent="0.35">
      <c r="A12" s="9" t="s">
        <v>26</v>
      </c>
      <c r="B12" s="9" t="s">
        <v>143</v>
      </c>
      <c r="C12" s="14">
        <v>9</v>
      </c>
      <c r="D12" s="9" t="s">
        <v>139</v>
      </c>
      <c r="E12" s="9" t="s">
        <v>147</v>
      </c>
      <c r="H12" s="3"/>
      <c r="N12" s="6"/>
      <c r="O12" s="6"/>
      <c r="P12" s="6"/>
    </row>
    <row r="13" spans="1:19" x14ac:dyDescent="0.35">
      <c r="A13" s="9" t="s">
        <v>27</v>
      </c>
      <c r="B13" s="9" t="s">
        <v>143</v>
      </c>
      <c r="C13" s="14">
        <v>15</v>
      </c>
      <c r="D13" s="9" t="s">
        <v>139</v>
      </c>
      <c r="E13" s="9" t="s">
        <v>147</v>
      </c>
      <c r="F13" s="3">
        <v>4.0425218913801864</v>
      </c>
      <c r="G13" s="3">
        <v>0.31771753951671949</v>
      </c>
      <c r="H13" s="3">
        <v>4.3602394308969057</v>
      </c>
      <c r="I13" s="3"/>
      <c r="J13" s="3"/>
      <c r="K13" s="4">
        <v>5.0763147166503408</v>
      </c>
      <c r="L13" s="4"/>
      <c r="M13" s="4"/>
      <c r="N13" s="6">
        <v>0.67276309294902703</v>
      </c>
      <c r="O13" s="6"/>
      <c r="P13" s="6"/>
      <c r="Q13" s="7">
        <v>8.4212108108010515</v>
      </c>
    </row>
    <row r="14" spans="1:19" x14ac:dyDescent="0.35">
      <c r="A14" s="9" t="s">
        <v>28</v>
      </c>
      <c r="B14" s="9" t="s">
        <v>143</v>
      </c>
      <c r="C14" s="14">
        <v>16</v>
      </c>
      <c r="D14" s="9" t="s">
        <v>139</v>
      </c>
      <c r="E14" s="9" t="s">
        <v>147</v>
      </c>
      <c r="F14" s="3">
        <v>17.865519935100984</v>
      </c>
      <c r="G14" s="3">
        <v>1.6156914539659728</v>
      </c>
      <c r="H14" s="3">
        <v>19.481211389066956</v>
      </c>
      <c r="I14" s="3"/>
      <c r="J14" s="3"/>
      <c r="K14" s="4">
        <v>11.496943446243435</v>
      </c>
      <c r="L14" s="4"/>
      <c r="M14" s="4"/>
      <c r="N14" s="6">
        <v>2.0119907740771272</v>
      </c>
      <c r="O14" s="6"/>
      <c r="P14" s="6"/>
      <c r="Q14" s="7">
        <v>23.001765664687706</v>
      </c>
    </row>
    <row r="15" spans="1:19" x14ac:dyDescent="0.35">
      <c r="A15" s="15" t="s">
        <v>29</v>
      </c>
      <c r="B15" s="15" t="s">
        <v>144</v>
      </c>
      <c r="C15" s="16">
        <v>4</v>
      </c>
      <c r="D15" s="15" t="s">
        <v>139</v>
      </c>
      <c r="E15" s="15" t="s">
        <v>147</v>
      </c>
      <c r="F15" s="3">
        <v>71.919205537910898</v>
      </c>
      <c r="G15" s="3">
        <v>5.2305165115185694</v>
      </c>
      <c r="H15" s="3">
        <v>77.149722049429471</v>
      </c>
      <c r="I15" s="3">
        <f>AVERAGE(H15:H18)</f>
        <v>43.226847076559416</v>
      </c>
      <c r="J15" s="3">
        <f>_xlfn.STDEV.P(H15:H18)/SQRT(4)</f>
        <v>17.658306338170377</v>
      </c>
      <c r="K15" s="4">
        <v>52.533430004902478</v>
      </c>
      <c r="L15" s="4">
        <f>AVERAGE(K15:K18)</f>
        <v>33.772206552461775</v>
      </c>
      <c r="M15" s="4">
        <f>_xlfn.STDEV.P(K15:K18)/SQRT(4)</f>
        <v>11.944562800095094</v>
      </c>
      <c r="N15" s="6">
        <v>7.2921170676044795</v>
      </c>
      <c r="O15" s="6">
        <f>AVERAGE(N15:N18)</f>
        <v>5.7344101304044939</v>
      </c>
      <c r="P15" s="6">
        <f>_xlfn.STDEV.P(N15:N18)/SQRT(4)</f>
        <v>2.1459454334011658</v>
      </c>
      <c r="Q15" s="7">
        <v>111.55666569888051</v>
      </c>
      <c r="R15" s="7">
        <f>AVERAGE(Q15:Q18)</f>
        <v>62.893658521420853</v>
      </c>
      <c r="S15" s="7">
        <f>_xlfn.STDEV.P(Q15:Q18)/SQRT(4)</f>
        <v>23.903158721296023</v>
      </c>
    </row>
    <row r="16" spans="1:19" x14ac:dyDescent="0.35">
      <c r="A16" s="15" t="s">
        <v>30</v>
      </c>
      <c r="B16" s="15" t="s">
        <v>144</v>
      </c>
      <c r="C16" s="16">
        <v>7</v>
      </c>
      <c r="D16" s="15" t="s">
        <v>139</v>
      </c>
      <c r="E16" s="15" t="s">
        <v>147</v>
      </c>
      <c r="F16" s="3">
        <v>72.058154512513852</v>
      </c>
      <c r="G16" s="3">
        <v>7.8070125919960907</v>
      </c>
      <c r="H16" s="3">
        <v>79.865167104509936</v>
      </c>
      <c r="I16" s="3"/>
      <c r="J16" s="3"/>
      <c r="K16" s="4">
        <v>61.976278328062705</v>
      </c>
      <c r="L16" s="4"/>
      <c r="M16" s="4"/>
      <c r="N16" s="6">
        <v>11.989204344798461</v>
      </c>
      <c r="O16" s="6"/>
      <c r="P16" s="6"/>
      <c r="Q16" s="7">
        <v>109.54297334782981</v>
      </c>
    </row>
    <row r="17" spans="1:19" x14ac:dyDescent="0.35">
      <c r="A17" s="15" t="s">
        <v>31</v>
      </c>
      <c r="B17" s="15" t="s">
        <v>144</v>
      </c>
      <c r="C17" s="16">
        <v>11</v>
      </c>
      <c r="D17" s="15" t="s">
        <v>139</v>
      </c>
      <c r="E17" s="15" t="s">
        <v>147</v>
      </c>
      <c r="F17" s="3">
        <v>5.5091899488580509</v>
      </c>
      <c r="G17" s="3">
        <v>0.63657873940529153</v>
      </c>
      <c r="H17" s="3">
        <v>6.1457686882633427</v>
      </c>
      <c r="I17" s="3"/>
      <c r="J17" s="3"/>
      <c r="K17" s="4">
        <v>6.262237267501721</v>
      </c>
      <c r="L17" s="4"/>
      <c r="M17" s="4"/>
      <c r="N17" s="6">
        <v>0.92959955056789123</v>
      </c>
      <c r="O17" s="6"/>
      <c r="P17" s="6"/>
      <c r="Q17" s="7">
        <v>9.9787074744267379</v>
      </c>
    </row>
    <row r="18" spans="1:19" x14ac:dyDescent="0.35">
      <c r="A18" s="15" t="s">
        <v>32</v>
      </c>
      <c r="B18" s="15" t="s">
        <v>144</v>
      </c>
      <c r="C18" s="16">
        <v>20</v>
      </c>
      <c r="D18" s="15" t="s">
        <v>139</v>
      </c>
      <c r="E18" s="15" t="s">
        <v>147</v>
      </c>
      <c r="F18" s="3">
        <v>8.8754401910649534</v>
      </c>
      <c r="G18" s="3">
        <v>0.87129027296996509</v>
      </c>
      <c r="H18" s="3">
        <v>9.7467304640349184</v>
      </c>
      <c r="I18" s="3"/>
      <c r="J18" s="3"/>
      <c r="K18" s="4">
        <v>14.316880609380213</v>
      </c>
      <c r="L18" s="4"/>
      <c r="M18" s="4"/>
      <c r="N18" s="6">
        <v>2.726719558647146</v>
      </c>
      <c r="O18" s="6"/>
      <c r="P18" s="6"/>
      <c r="Q18" s="7">
        <v>20.496287564546385</v>
      </c>
    </row>
    <row r="19" spans="1:19" x14ac:dyDescent="0.35">
      <c r="A19" s="11" t="s">
        <v>33</v>
      </c>
      <c r="B19" s="11" t="s">
        <v>145</v>
      </c>
      <c r="C19" s="17">
        <v>5</v>
      </c>
      <c r="D19" s="11" t="s">
        <v>139</v>
      </c>
      <c r="E19" s="11" t="s">
        <v>147</v>
      </c>
      <c r="F19" s="3">
        <v>116.47873663726664</v>
      </c>
      <c r="G19" s="3">
        <v>11.906780917345685</v>
      </c>
      <c r="H19" s="3">
        <v>128.38551755461231</v>
      </c>
      <c r="I19" s="3">
        <f>AVERAGE(H19:H22)</f>
        <v>47.287626095720263</v>
      </c>
      <c r="J19" s="3">
        <f>_xlfn.STDEV.P(H19:H22)/SQRT(4)</f>
        <v>24.497947365430448</v>
      </c>
      <c r="K19" s="4">
        <v>102.12156843458534</v>
      </c>
      <c r="L19" s="4">
        <f>AVERAGE(K19:K22)</f>
        <v>42.575438614930022</v>
      </c>
      <c r="M19" s="4">
        <f>_xlfn.STDEV.P(K19:K22)/SQRT(4)</f>
        <v>18.214019156420257</v>
      </c>
      <c r="N19" s="6">
        <v>16.807550676360883</v>
      </c>
      <c r="O19" s="6">
        <f>AVERAGE(N19:N22)</f>
        <v>6.7303738248446541</v>
      </c>
      <c r="P19" s="6">
        <f>_xlfn.STDEV.P(N19:N22)/SQRT(4)</f>
        <v>3.0818546478170457</v>
      </c>
      <c r="Q19" s="7">
        <v>162.00477581230783</v>
      </c>
      <c r="R19" s="7">
        <f>AVERAGE(Q19:Q22)</f>
        <v>71.357657443241436</v>
      </c>
      <c r="S19" s="7">
        <f>_xlfn.STDEV.P(Q19:Q22)/SQRT(4)</f>
        <v>27.985313933717578</v>
      </c>
    </row>
    <row r="20" spans="1:19" x14ac:dyDescent="0.35">
      <c r="A20" s="11" t="s">
        <v>34</v>
      </c>
      <c r="B20" s="11" t="s">
        <v>145</v>
      </c>
      <c r="C20" s="17">
        <v>6</v>
      </c>
      <c r="D20" s="11" t="s">
        <v>139</v>
      </c>
      <c r="E20" s="11" t="s">
        <v>147</v>
      </c>
      <c r="F20" s="3">
        <v>38.890718565302848</v>
      </c>
      <c r="G20" s="3">
        <v>3.9892614935106372</v>
      </c>
      <c r="H20" s="3">
        <v>42.879980058813487</v>
      </c>
      <c r="I20" s="3"/>
      <c r="J20" s="3"/>
      <c r="K20" s="4">
        <v>39.036237571364211</v>
      </c>
      <c r="L20" s="4"/>
      <c r="M20" s="4"/>
      <c r="N20" s="6">
        <v>6.2048132714865343</v>
      </c>
      <c r="O20" s="6"/>
      <c r="P20" s="6"/>
      <c r="Q20" s="7">
        <v>65.708159827324806</v>
      </c>
    </row>
    <row r="21" spans="1:19" x14ac:dyDescent="0.35">
      <c r="A21" s="11" t="s">
        <v>35</v>
      </c>
      <c r="B21" s="11" t="s">
        <v>145</v>
      </c>
      <c r="C21" s="17">
        <v>13</v>
      </c>
      <c r="D21" s="11" t="s">
        <v>139</v>
      </c>
      <c r="E21" s="11" t="s">
        <v>147</v>
      </c>
      <c r="F21" s="3">
        <v>2.8353504923567781</v>
      </c>
      <c r="G21" s="3">
        <v>0.38882324975008936</v>
      </c>
      <c r="H21" s="3">
        <v>3.2241737421068675</v>
      </c>
      <c r="I21" s="3"/>
      <c r="J21" s="3"/>
      <c r="K21" s="4">
        <v>5.0495705047124195</v>
      </c>
      <c r="L21" s="4"/>
      <c r="M21" s="4"/>
      <c r="N21" s="6">
        <v>0.45076133697282117</v>
      </c>
      <c r="O21" s="6"/>
      <c r="P21" s="6"/>
      <c r="Q21" s="7">
        <v>10.559529091346912</v>
      </c>
    </row>
    <row r="22" spans="1:19" x14ac:dyDescent="0.35">
      <c r="A22" s="11" t="s">
        <v>36</v>
      </c>
      <c r="B22" s="11" t="s">
        <v>145</v>
      </c>
      <c r="C22" s="17">
        <v>17</v>
      </c>
      <c r="D22" s="11" t="s">
        <v>139</v>
      </c>
      <c r="E22" s="11" t="s">
        <v>147</v>
      </c>
      <c r="F22" s="3">
        <v>13.151667267013488</v>
      </c>
      <c r="G22" s="3">
        <v>1.509165760334908</v>
      </c>
      <c r="H22" s="3">
        <v>14.660833027348396</v>
      </c>
      <c r="I22" s="3"/>
      <c r="J22" s="3"/>
      <c r="K22" s="4">
        <v>24.094377949058114</v>
      </c>
      <c r="L22" s="4"/>
      <c r="M22" s="4"/>
      <c r="N22" s="6">
        <v>3.4583700145583753</v>
      </c>
      <c r="O22" s="6"/>
      <c r="P22" s="6"/>
      <c r="Q22" s="7">
        <v>47.158165041986209</v>
      </c>
    </row>
    <row r="23" spans="1:19" x14ac:dyDescent="0.35">
      <c r="A23" s="11"/>
      <c r="B23" s="11"/>
      <c r="C23" s="17"/>
      <c r="D23" s="11"/>
      <c r="E23" s="11"/>
      <c r="F23" s="3"/>
      <c r="G23" s="3"/>
      <c r="H23" s="3"/>
      <c r="I23" s="3"/>
      <c r="J23" s="3"/>
      <c r="K23" s="4"/>
      <c r="L23" s="4"/>
      <c r="M23" s="4"/>
      <c r="N23" s="5"/>
      <c r="O23" s="5"/>
      <c r="P23" s="5"/>
      <c r="Q23" s="7"/>
    </row>
    <row r="24" spans="1:19" x14ac:dyDescent="0.35">
      <c r="A24" s="1" t="s">
        <v>158</v>
      </c>
    </row>
    <row r="25" spans="1:19" x14ac:dyDescent="0.35">
      <c r="A25" s="1" t="s">
        <v>37</v>
      </c>
      <c r="B25" s="1" t="s">
        <v>140</v>
      </c>
      <c r="C25" s="12">
        <v>1</v>
      </c>
      <c r="D25" s="1" t="s">
        <v>148</v>
      </c>
      <c r="E25" s="1" t="s">
        <v>147</v>
      </c>
      <c r="F25" s="3">
        <v>160.3619540171353</v>
      </c>
      <c r="G25" s="3">
        <v>18.953839859888909</v>
      </c>
      <c r="H25" s="3">
        <v>179.31579387702422</v>
      </c>
      <c r="I25" s="3">
        <f>AVERAGE(H25:H28)</f>
        <v>81.090908687646362</v>
      </c>
      <c r="J25" s="3">
        <f>_xlfn.STDEV.P(H25:H28)/SQRT(4)</f>
        <v>37.226157505285819</v>
      </c>
      <c r="K25" s="4">
        <v>192.62137732703951</v>
      </c>
      <c r="L25" s="4">
        <f>AVERAGE(K25:K28)</f>
        <v>76.868423045533518</v>
      </c>
      <c r="M25" s="4">
        <f>_xlfn.STDEV.P(K25:K28)/SQRT(4)</f>
        <v>37.292433913747267</v>
      </c>
      <c r="N25" s="5">
        <v>43.40780086088909</v>
      </c>
      <c r="O25" s="5">
        <f>AVERAGE(N25:N28)</f>
        <v>16.717204816232496</v>
      </c>
      <c r="P25" s="5">
        <f>_xlfn.STDEV.P(N25:N28)/SQRT(4)</f>
        <v>8.3973169566770895</v>
      </c>
      <c r="Q25" s="7">
        <v>313.33947305167095</v>
      </c>
      <c r="R25" s="7">
        <f>AVERAGE(Q25:Q28)</f>
        <v>135.36170856061045</v>
      </c>
      <c r="S25" s="7">
        <f>_xlfn.STDEV.P(Q25:Q28)/SQRT(4)</f>
        <v>63.165978458705382</v>
      </c>
    </row>
    <row r="26" spans="1:19" x14ac:dyDescent="0.35">
      <c r="A26" s="1" t="s">
        <v>38</v>
      </c>
      <c r="B26" s="1" t="s">
        <v>140</v>
      </c>
      <c r="C26" s="12">
        <v>8</v>
      </c>
      <c r="D26" s="1" t="s">
        <v>148</v>
      </c>
      <c r="E26" s="1" t="s">
        <v>147</v>
      </c>
      <c r="F26" s="3">
        <v>2.3855049954101943</v>
      </c>
      <c r="G26" s="3">
        <v>0.58233333563429157</v>
      </c>
      <c r="H26" s="3">
        <v>2.967838331044486</v>
      </c>
      <c r="I26" s="3"/>
      <c r="J26" s="3"/>
      <c r="K26" s="4">
        <v>9.1314877709841493</v>
      </c>
      <c r="L26" s="4"/>
      <c r="M26" s="4"/>
      <c r="N26" s="5">
        <v>1.0633785489690941</v>
      </c>
      <c r="O26" s="5"/>
      <c r="P26" s="5"/>
      <c r="Q26" s="7">
        <v>7.1006641488004121</v>
      </c>
    </row>
    <row r="27" spans="1:19" x14ac:dyDescent="0.35">
      <c r="A27" s="1" t="s">
        <v>39</v>
      </c>
      <c r="B27" s="1" t="s">
        <v>140</v>
      </c>
      <c r="C27" s="12">
        <v>12</v>
      </c>
      <c r="D27" s="1" t="s">
        <v>148</v>
      </c>
      <c r="E27" s="1" t="s">
        <v>147</v>
      </c>
      <c r="F27" s="3">
        <v>13.978778670743843</v>
      </c>
      <c r="G27" s="3">
        <v>1.2974118916913944</v>
      </c>
      <c r="H27" s="3">
        <v>15.276190562435238</v>
      </c>
      <c r="I27" s="3"/>
      <c r="J27" s="3"/>
      <c r="K27" s="4">
        <v>13.41550151619176</v>
      </c>
      <c r="L27" s="4"/>
      <c r="M27" s="4"/>
      <c r="N27" s="5">
        <v>3.7858726206258151</v>
      </c>
      <c r="O27" s="5"/>
      <c r="P27" s="5"/>
      <c r="Q27" s="7">
        <v>25.426333235518317</v>
      </c>
    </row>
    <row r="28" spans="1:19" x14ac:dyDescent="0.35">
      <c r="A28" s="1" t="s">
        <v>40</v>
      </c>
      <c r="B28" s="1" t="s">
        <v>140</v>
      </c>
      <c r="C28" s="12">
        <v>19</v>
      </c>
      <c r="D28" s="1" t="s">
        <v>148</v>
      </c>
      <c r="E28" s="1" t="s">
        <v>147</v>
      </c>
      <c r="F28" s="3">
        <v>116.35460121751949</v>
      </c>
      <c r="G28" s="3">
        <v>10.449210762562057</v>
      </c>
      <c r="H28" s="3">
        <v>126.80381198008155</v>
      </c>
      <c r="I28" s="3"/>
      <c r="J28" s="3"/>
      <c r="K28" s="4">
        <v>92.305325567918629</v>
      </c>
      <c r="L28" s="4"/>
      <c r="M28" s="4"/>
      <c r="N28" s="5">
        <v>18.611767234445988</v>
      </c>
      <c r="O28" s="5"/>
      <c r="P28" s="5"/>
      <c r="Q28" s="7">
        <v>195.58036380645214</v>
      </c>
    </row>
    <row r="29" spans="1:19" x14ac:dyDescent="0.35">
      <c r="A29" s="8" t="s">
        <v>41</v>
      </c>
      <c r="B29" s="8" t="s">
        <v>141</v>
      </c>
      <c r="C29" s="13">
        <v>2</v>
      </c>
      <c r="D29" s="8" t="s">
        <v>148</v>
      </c>
      <c r="E29" s="8" t="s">
        <v>147</v>
      </c>
      <c r="F29" s="3">
        <v>274.76987865232735</v>
      </c>
      <c r="G29" s="3">
        <v>22.532016304990297</v>
      </c>
      <c r="H29" s="3">
        <v>297.30189495731764</v>
      </c>
      <c r="I29" s="3">
        <f>AVERAGE(H29:H32)</f>
        <v>222.95989419826813</v>
      </c>
      <c r="J29" s="3">
        <f>_xlfn.STDEV.P(H29:H32)/SQRT(4)</f>
        <v>62.41977712790576</v>
      </c>
      <c r="K29" s="4">
        <v>178.71765266807745</v>
      </c>
      <c r="L29" s="4">
        <f>AVERAGE(K29:K32)</f>
        <v>140.24289374255304</v>
      </c>
      <c r="M29" s="4">
        <f>_xlfn.STDEV.P(K29:K32)/SQRT(4)</f>
        <v>37.267272134585703</v>
      </c>
      <c r="N29" s="5">
        <v>28.78216044388255</v>
      </c>
      <c r="O29" s="5">
        <f>AVERAGE(N29:N32)</f>
        <v>22.03902787649729</v>
      </c>
      <c r="P29" s="5">
        <f>_xlfn.STDEV.P(N29:N32)/SQRT(4)</f>
        <v>5.8107744150992531</v>
      </c>
      <c r="Q29" s="7">
        <v>403.41104636133548</v>
      </c>
      <c r="R29" s="7">
        <f>AVERAGE(Q29:Q32)</f>
        <v>309.04568818670435</v>
      </c>
      <c r="S29" s="7">
        <f>_xlfn.STDEV.P(Q29:Q32)/SQRT(4)</f>
        <v>85.765779847034779</v>
      </c>
    </row>
    <row r="30" spans="1:19" x14ac:dyDescent="0.35">
      <c r="A30" s="8" t="s">
        <v>42</v>
      </c>
      <c r="B30" s="8" t="s">
        <v>141</v>
      </c>
      <c r="C30" s="13">
        <v>10</v>
      </c>
      <c r="D30" s="8" t="s">
        <v>148</v>
      </c>
      <c r="E30" s="8" t="s">
        <v>147</v>
      </c>
      <c r="F30" s="3">
        <v>298.76815299715145</v>
      </c>
      <c r="G30" s="3">
        <v>25.70138710123933</v>
      </c>
      <c r="H30" s="3">
        <v>324.46954009839078</v>
      </c>
      <c r="I30" s="3"/>
      <c r="J30" s="3"/>
      <c r="K30" s="4">
        <v>205.99296704981265</v>
      </c>
      <c r="L30" s="4"/>
      <c r="M30" s="4"/>
      <c r="N30" s="5">
        <v>31.647762752755984</v>
      </c>
      <c r="O30" s="5"/>
      <c r="P30" s="5"/>
      <c r="Q30" s="7">
        <v>455.39853126276427</v>
      </c>
    </row>
    <row r="31" spans="1:19" x14ac:dyDescent="0.35">
      <c r="A31" s="8" t="s">
        <v>43</v>
      </c>
      <c r="B31" s="8" t="s">
        <v>141</v>
      </c>
      <c r="C31" s="13">
        <v>14</v>
      </c>
      <c r="D31" s="8" t="s">
        <v>148</v>
      </c>
      <c r="E31" s="8" t="s">
        <v>147</v>
      </c>
    </row>
    <row r="32" spans="1:19" x14ac:dyDescent="0.35">
      <c r="A32" s="8" t="s">
        <v>44</v>
      </c>
      <c r="B32" s="8" t="s">
        <v>141</v>
      </c>
      <c r="C32" s="13">
        <v>18</v>
      </c>
      <c r="D32" s="8" t="s">
        <v>148</v>
      </c>
      <c r="E32" s="8" t="s">
        <v>147</v>
      </c>
      <c r="F32" s="3">
        <v>42.920154861877656</v>
      </c>
      <c r="G32" s="3">
        <v>4.1880926772183278</v>
      </c>
      <c r="H32" s="3">
        <v>47.108247539095984</v>
      </c>
      <c r="I32" s="3"/>
      <c r="J32" s="3"/>
      <c r="K32" s="4">
        <v>36.018061509768991</v>
      </c>
      <c r="L32" s="4"/>
      <c r="M32" s="4"/>
      <c r="N32" s="5">
        <v>5.6871604328533394</v>
      </c>
      <c r="O32" s="5"/>
      <c r="P32" s="5"/>
      <c r="Q32" s="7">
        <v>68.327486936013273</v>
      </c>
    </row>
    <row r="33" spans="1:19" x14ac:dyDescent="0.35">
      <c r="A33" s="15" t="s">
        <v>45</v>
      </c>
      <c r="B33" s="15" t="s">
        <v>142</v>
      </c>
      <c r="C33" s="16">
        <v>3</v>
      </c>
      <c r="D33" s="15" t="s">
        <v>148</v>
      </c>
      <c r="E33" s="15" t="s">
        <v>147</v>
      </c>
      <c r="F33" s="3">
        <v>51.524712949240396</v>
      </c>
      <c r="G33" s="3">
        <v>4.2228705652470175</v>
      </c>
      <c r="H33" s="3">
        <v>55.747583514487417</v>
      </c>
      <c r="I33" s="3">
        <f>AVERAGE(H33:H36)</f>
        <v>92.903964904193188</v>
      </c>
      <c r="J33" s="3">
        <f>_xlfn.STDEV.P(H33:H36)/SQRT(4)</f>
        <v>18.990958309079435</v>
      </c>
      <c r="K33" s="4">
        <v>39.447810222629727</v>
      </c>
      <c r="L33" s="4">
        <f>AVERAGE(K33:K36)</f>
        <v>61.759399272976687</v>
      </c>
      <c r="M33" s="4">
        <f>_xlfn.STDEV.P(K33:K36)/SQRT(4)</f>
        <v>12.04725692978595</v>
      </c>
      <c r="N33" s="5">
        <v>6.1137047796256496</v>
      </c>
      <c r="O33" s="5">
        <f>AVERAGE(N33:N36)</f>
        <v>9.2289946620900789</v>
      </c>
      <c r="P33" s="5">
        <f>_xlfn.STDEV.P(N33:N36)/SQRT(4)</f>
        <v>1.6352484417456377</v>
      </c>
      <c r="Q33" s="7">
        <v>100.0618499165206</v>
      </c>
      <c r="R33" s="7">
        <f>AVERAGE(Q33:Q36)</f>
        <v>143.04577397435278</v>
      </c>
      <c r="S33" s="7">
        <f>_xlfn.STDEV.P(Q33:Q36)/SQRT(4)</f>
        <v>28.305949232165379</v>
      </c>
    </row>
    <row r="34" spans="1:19" x14ac:dyDescent="0.35">
      <c r="A34" s="15" t="s">
        <v>46</v>
      </c>
      <c r="B34" s="15" t="s">
        <v>143</v>
      </c>
      <c r="C34" s="16">
        <v>9</v>
      </c>
      <c r="D34" s="15" t="s">
        <v>148</v>
      </c>
      <c r="E34" s="15" t="s">
        <v>147</v>
      </c>
      <c r="F34" s="3">
        <v>131.6062626750778</v>
      </c>
      <c r="G34" s="3">
        <v>13.468920124567608</v>
      </c>
      <c r="H34" s="3">
        <v>145.0751827996454</v>
      </c>
      <c r="I34" s="3"/>
      <c r="J34" s="3"/>
      <c r="K34" s="4">
        <v>95.219075584287367</v>
      </c>
      <c r="L34" s="4"/>
      <c r="M34" s="4"/>
      <c r="N34" s="5">
        <v>13.747290124500081</v>
      </c>
      <c r="O34" s="5"/>
      <c r="P34" s="5"/>
      <c r="Q34" s="7">
        <v>223.03258428964733</v>
      </c>
    </row>
    <row r="35" spans="1:19" x14ac:dyDescent="0.35">
      <c r="A35" s="15" t="s">
        <v>47</v>
      </c>
      <c r="B35" s="15" t="s">
        <v>143</v>
      </c>
      <c r="C35" s="16">
        <v>15</v>
      </c>
      <c r="D35" s="15" t="s">
        <v>148</v>
      </c>
      <c r="E35" s="15" t="s">
        <v>147</v>
      </c>
    </row>
    <row r="36" spans="1:19" x14ac:dyDescent="0.35">
      <c r="A36" s="15" t="s">
        <v>48</v>
      </c>
      <c r="B36" s="15" t="s">
        <v>143</v>
      </c>
      <c r="C36" s="16">
        <v>16</v>
      </c>
      <c r="D36" s="15" t="s">
        <v>148</v>
      </c>
      <c r="E36" s="15" t="s">
        <v>147</v>
      </c>
      <c r="F36" s="3">
        <v>71.845393724786078</v>
      </c>
      <c r="G36" s="3">
        <v>6.0437346736606541</v>
      </c>
      <c r="H36" s="3">
        <v>77.889128398446729</v>
      </c>
      <c r="I36" s="3"/>
      <c r="J36" s="3"/>
      <c r="K36" s="4">
        <v>50.611312012012966</v>
      </c>
      <c r="L36" s="4"/>
      <c r="M36" s="4"/>
      <c r="N36" s="5">
        <v>7.8259890821445062</v>
      </c>
      <c r="O36" s="5"/>
      <c r="P36" s="5"/>
      <c r="Q36" s="7">
        <v>106.04288771689043</v>
      </c>
    </row>
    <row r="37" spans="1:19" x14ac:dyDescent="0.35">
      <c r="A37" s="9" t="s">
        <v>49</v>
      </c>
      <c r="B37" s="9" t="s">
        <v>144</v>
      </c>
      <c r="C37" s="14">
        <v>4</v>
      </c>
      <c r="D37" s="9" t="s">
        <v>148</v>
      </c>
      <c r="E37" s="9" t="s">
        <v>147</v>
      </c>
      <c r="F37" s="3">
        <v>77.034585117530256</v>
      </c>
      <c r="G37" s="3">
        <v>7.2926292511716673</v>
      </c>
      <c r="H37" s="3">
        <v>84.327214368701917</v>
      </c>
      <c r="I37" s="3">
        <f>AVERAGE(H37:H40)</f>
        <v>46.77685874412073</v>
      </c>
      <c r="J37" s="3">
        <f>_xlfn.STDEV.P(H37:H40)/SQRT(4)</f>
        <v>13.352421324216605</v>
      </c>
      <c r="K37" s="4">
        <v>72.31887995955141</v>
      </c>
      <c r="L37" s="4">
        <f>AVERAGE(K37:K40)</f>
        <v>40.473076455723955</v>
      </c>
      <c r="M37" s="4">
        <f>_xlfn.STDEV.P(K37:K40)/SQRT(4)</f>
        <v>11.431901632541951</v>
      </c>
      <c r="N37" s="5">
        <v>10.503012913467488</v>
      </c>
      <c r="O37" s="5">
        <f>AVERAGE(N37:N40)</f>
        <v>6.6269278812753853</v>
      </c>
      <c r="P37" s="5">
        <f>_xlfn.STDEV.P(N37:N40)/SQRT(4)</f>
        <v>1.7011339747120375</v>
      </c>
      <c r="Q37" s="7">
        <v>137.79357543251922</v>
      </c>
      <c r="R37" s="7">
        <f>AVERAGE(Q37:Q40)</f>
        <v>75.032158854389493</v>
      </c>
      <c r="S37" s="7">
        <f>_xlfn.STDEV.P(Q37:Q40)/SQRT(4)</f>
        <v>21.897068065302452</v>
      </c>
    </row>
    <row r="38" spans="1:19" x14ac:dyDescent="0.35">
      <c r="A38" s="9" t="s">
        <v>50</v>
      </c>
      <c r="B38" s="9" t="s">
        <v>144</v>
      </c>
      <c r="C38" s="14">
        <v>7</v>
      </c>
      <c r="D38" s="9" t="s">
        <v>148</v>
      </c>
      <c r="E38" s="9" t="s">
        <v>147</v>
      </c>
      <c r="F38" s="3">
        <v>44.964263056587704</v>
      </c>
      <c r="G38" s="3">
        <v>4.7581896561980077</v>
      </c>
      <c r="H38" s="3">
        <v>49.72245271278571</v>
      </c>
      <c r="I38" s="3"/>
      <c r="J38" s="3"/>
      <c r="K38" s="4">
        <v>45.868474772403381</v>
      </c>
      <c r="L38" s="4"/>
      <c r="M38" s="4"/>
      <c r="N38" s="5">
        <v>7.5163024384035477</v>
      </c>
      <c r="O38" s="5"/>
      <c r="P38" s="5"/>
      <c r="Q38" s="7">
        <v>78.678213259788293</v>
      </c>
    </row>
    <row r="39" spans="1:19" x14ac:dyDescent="0.35">
      <c r="A39" s="9" t="s">
        <v>51</v>
      </c>
      <c r="B39" s="9" t="s">
        <v>144</v>
      </c>
      <c r="C39" s="14">
        <v>11</v>
      </c>
      <c r="D39" s="9" t="s">
        <v>148</v>
      </c>
      <c r="E39" s="9" t="s">
        <v>147</v>
      </c>
      <c r="F39" s="3">
        <v>8.2033276187048418</v>
      </c>
      <c r="G39" s="3">
        <v>0.80517126709696718</v>
      </c>
      <c r="H39" s="3">
        <v>9.0084988858018082</v>
      </c>
      <c r="I39" s="3"/>
      <c r="J39" s="3"/>
      <c r="K39" s="4">
        <v>8.5428001425922382</v>
      </c>
      <c r="L39" s="4"/>
      <c r="M39" s="4"/>
      <c r="N39" s="5">
        <v>1.1513123814573367</v>
      </c>
      <c r="O39" s="5"/>
      <c r="P39" s="5"/>
      <c r="Q39" s="7">
        <v>14.310790716728388</v>
      </c>
    </row>
    <row r="40" spans="1:19" x14ac:dyDescent="0.35">
      <c r="A40" s="9" t="s">
        <v>52</v>
      </c>
      <c r="B40" s="9" t="s">
        <v>144</v>
      </c>
      <c r="C40" s="14">
        <v>20</v>
      </c>
      <c r="D40" s="9" t="s">
        <v>148</v>
      </c>
      <c r="E40" s="9" t="s">
        <v>147</v>
      </c>
      <c r="F40" s="3">
        <v>39.810682914548757</v>
      </c>
      <c r="G40" s="3">
        <v>4.238586094644738</v>
      </c>
      <c r="H40" s="3">
        <v>44.049269009193495</v>
      </c>
      <c r="I40" s="3"/>
      <c r="J40" s="3"/>
      <c r="K40" s="4">
        <v>35.162150948348781</v>
      </c>
      <c r="L40" s="4"/>
      <c r="M40" s="4"/>
      <c r="N40" s="5">
        <v>7.3370837917731695</v>
      </c>
      <c r="O40" s="5"/>
      <c r="P40" s="5"/>
      <c r="Q40" s="7">
        <v>69.346056008522083</v>
      </c>
    </row>
    <row r="41" spans="1:19" x14ac:dyDescent="0.35">
      <c r="A41" s="11" t="s">
        <v>53</v>
      </c>
      <c r="B41" s="11" t="s">
        <v>145</v>
      </c>
      <c r="C41" s="17">
        <v>5</v>
      </c>
      <c r="D41" s="11" t="s">
        <v>148</v>
      </c>
      <c r="E41" s="11" t="s">
        <v>147</v>
      </c>
      <c r="F41" s="3">
        <v>39.414627929895474</v>
      </c>
      <c r="G41" s="3">
        <v>4.250588029094982</v>
      </c>
      <c r="H41" s="3">
        <v>43.665215958990458</v>
      </c>
      <c r="I41" s="3">
        <f>AVERAGE(H41:H44)</f>
        <v>27.314406135764958</v>
      </c>
      <c r="J41" s="3">
        <f>_xlfn.STDEV.P(H41:H44)/SQRT(4)</f>
        <v>8.1754049116127501</v>
      </c>
      <c r="K41" s="4">
        <v>42.284411056563741</v>
      </c>
      <c r="L41" s="4">
        <f>AVERAGE(K41:K44)</f>
        <v>26.470850478533603</v>
      </c>
      <c r="M41" s="4">
        <f>_xlfn.STDEV.P(K41:K44)/SQRT(4)</f>
        <v>7.9067802890150691</v>
      </c>
      <c r="N41" s="5">
        <v>8.2022281209405818</v>
      </c>
      <c r="O41" s="5">
        <f>AVERAGE(N41:N44)</f>
        <v>4.6903827860805833</v>
      </c>
      <c r="P41" s="5">
        <f>_xlfn.STDEV.P(N41:N44)/SQRT(4)</f>
        <v>1.755922667429999</v>
      </c>
      <c r="Q41" s="7">
        <v>69.106433712982309</v>
      </c>
      <c r="R41" s="7">
        <f>AVERAGE(Q41:Q44)</f>
        <v>46.795471620062692</v>
      </c>
      <c r="S41" s="7">
        <f>_xlfn.STDEV.P(Q41:Q44)/SQRT(4)</f>
        <v>11.155481046459808</v>
      </c>
    </row>
    <row r="42" spans="1:19" x14ac:dyDescent="0.35">
      <c r="A42" s="11" t="s">
        <v>54</v>
      </c>
      <c r="B42" s="11" t="s">
        <v>145</v>
      </c>
      <c r="C42" s="17">
        <v>6</v>
      </c>
      <c r="D42" s="11" t="s">
        <v>148</v>
      </c>
      <c r="E42" s="11" t="s">
        <v>147</v>
      </c>
    </row>
    <row r="43" spans="1:19" x14ac:dyDescent="0.35">
      <c r="A43" s="11" t="s">
        <v>55</v>
      </c>
      <c r="B43" s="11" t="s">
        <v>145</v>
      </c>
      <c r="C43" s="17">
        <v>13</v>
      </c>
      <c r="D43" s="11" t="s">
        <v>148</v>
      </c>
      <c r="E43" s="11" t="s">
        <v>147</v>
      </c>
      <c r="F43" s="3">
        <v>9.9654226503192156</v>
      </c>
      <c r="G43" s="3">
        <v>0.99817366222024506</v>
      </c>
      <c r="H43" s="3">
        <v>10.96359631253946</v>
      </c>
      <c r="I43" s="3"/>
      <c r="J43" s="3"/>
      <c r="K43" s="4">
        <v>10.657289900503464</v>
      </c>
      <c r="L43" s="4"/>
      <c r="M43" s="4"/>
      <c r="N43" s="5">
        <v>1.1785374512205853</v>
      </c>
      <c r="O43" s="5"/>
      <c r="P43" s="5"/>
      <c r="Q43" s="7">
        <v>24.484509527143079</v>
      </c>
    </row>
    <row r="44" spans="1:19" x14ac:dyDescent="0.35">
      <c r="A44" s="11" t="s">
        <v>56</v>
      </c>
      <c r="B44" s="11" t="s">
        <v>145</v>
      </c>
      <c r="C44" s="17">
        <v>17</v>
      </c>
      <c r="D44" s="11" t="s">
        <v>148</v>
      </c>
      <c r="E44" s="11" t="s">
        <v>147</v>
      </c>
    </row>
    <row r="45" spans="1:19" x14ac:dyDescent="0.35">
      <c r="A45" s="11"/>
      <c r="B45" s="11"/>
      <c r="C45" s="17"/>
      <c r="D45" s="11"/>
      <c r="E45" s="11"/>
    </row>
    <row r="46" spans="1:19" x14ac:dyDescent="0.35">
      <c r="A46" s="1" t="s">
        <v>159</v>
      </c>
    </row>
    <row r="47" spans="1:19" x14ac:dyDescent="0.35">
      <c r="A47" s="1" t="s">
        <v>57</v>
      </c>
      <c r="B47" s="1" t="s">
        <v>140</v>
      </c>
      <c r="C47" s="12">
        <v>1</v>
      </c>
      <c r="D47" s="1" t="s">
        <v>149</v>
      </c>
      <c r="E47" s="1" t="s">
        <v>147</v>
      </c>
      <c r="F47" s="3">
        <v>61.137786007415585</v>
      </c>
      <c r="G47" s="3">
        <v>6.591154397079543</v>
      </c>
      <c r="H47" s="3">
        <v>67.728940404495134</v>
      </c>
      <c r="I47" s="3">
        <f>AVERAGE(H47:H50)</f>
        <v>81.484328667937092</v>
      </c>
      <c r="J47" s="3">
        <f>_xlfn.STDEV.P(H47:H50)/SQRT(4)</f>
        <v>42.540217100371201</v>
      </c>
      <c r="K47" s="4">
        <v>66.809159705509074</v>
      </c>
      <c r="L47" s="4">
        <f>AVERAGE(K47:K50)</f>
        <v>74.115541700376411</v>
      </c>
      <c r="M47" s="4">
        <f>_xlfn.STDEV.P(K47:K50)/SQRT(4)</f>
        <v>39.134740262030469</v>
      </c>
      <c r="N47" s="5">
        <v>12.738446708875227</v>
      </c>
      <c r="O47" s="5">
        <f>AVERAGE(N47:N50)</f>
        <v>11.992324656173027</v>
      </c>
      <c r="P47" s="5">
        <f>_xlfn.STDEV.P(N47:N50)/SQRT(4)</f>
        <v>5.7636818770718792</v>
      </c>
      <c r="Q47" s="7">
        <v>132.75860931527953</v>
      </c>
      <c r="R47" s="7">
        <f>AVERAGE(Q47:Q50)</f>
        <v>130.24408826411832</v>
      </c>
      <c r="S47" s="7">
        <f>_xlfn.STDEV.P(Q47:Q50)/SQRT(4)</f>
        <v>63.510754639523448</v>
      </c>
    </row>
    <row r="48" spans="1:19" x14ac:dyDescent="0.35">
      <c r="A48" s="1" t="s">
        <v>58</v>
      </c>
      <c r="B48" s="1" t="s">
        <v>140</v>
      </c>
      <c r="C48" s="12">
        <v>8</v>
      </c>
      <c r="D48" s="1" t="s">
        <v>149</v>
      </c>
      <c r="E48" s="1" t="s">
        <v>147</v>
      </c>
      <c r="F48" s="3">
        <v>3.1174600787108933</v>
      </c>
      <c r="G48" s="3">
        <v>0.30890034666647892</v>
      </c>
      <c r="H48" s="3">
        <v>3.4263604253773723</v>
      </c>
      <c r="I48" s="3"/>
      <c r="J48" s="3"/>
      <c r="K48" s="4">
        <v>2.9287519525075405</v>
      </c>
      <c r="L48" s="4"/>
      <c r="M48" s="4"/>
      <c r="N48" s="5">
        <v>0.56611140642348201</v>
      </c>
      <c r="O48" s="5"/>
      <c r="P48" s="5"/>
      <c r="Q48" s="7">
        <v>5.5263100298546322</v>
      </c>
    </row>
    <row r="49" spans="1:19" x14ac:dyDescent="0.35">
      <c r="A49" s="1" t="s">
        <v>59</v>
      </c>
      <c r="B49" s="1" t="s">
        <v>140</v>
      </c>
      <c r="C49" s="12">
        <v>12</v>
      </c>
      <c r="D49" s="1" t="s">
        <v>149</v>
      </c>
      <c r="E49" s="1" t="s">
        <v>147</v>
      </c>
      <c r="F49" s="3">
        <v>28.894372774140653</v>
      </c>
      <c r="G49" s="3">
        <v>2.4299442739182187</v>
      </c>
      <c r="H49" s="3">
        <v>31.324317048058873</v>
      </c>
      <c r="I49" s="3"/>
      <c r="J49" s="3"/>
      <c r="K49" s="4">
        <v>23.076704970845437</v>
      </c>
      <c r="L49" s="4"/>
      <c r="M49" s="4"/>
      <c r="N49" s="5">
        <v>4.2294461698505135</v>
      </c>
      <c r="O49" s="5"/>
      <c r="P49" s="5"/>
      <c r="Q49" s="7">
        <v>47.279429645197325</v>
      </c>
    </row>
    <row r="50" spans="1:19" x14ac:dyDescent="0.35">
      <c r="A50" s="1" t="s">
        <v>60</v>
      </c>
      <c r="B50" s="1" t="s">
        <v>140</v>
      </c>
      <c r="C50" s="12">
        <v>19</v>
      </c>
      <c r="D50" s="1" t="s">
        <v>149</v>
      </c>
      <c r="E50" s="1" t="s">
        <v>147</v>
      </c>
      <c r="F50" s="3">
        <v>205.54348650394508</v>
      </c>
      <c r="G50" s="3">
        <v>17.914210289871932</v>
      </c>
      <c r="H50" s="3">
        <v>223.45769679381701</v>
      </c>
      <c r="I50" s="3"/>
      <c r="J50" s="3"/>
      <c r="K50" s="4">
        <v>203.64755017264358</v>
      </c>
      <c r="L50" s="4"/>
      <c r="M50" s="4"/>
      <c r="N50" s="5">
        <v>30.435294339542885</v>
      </c>
      <c r="O50" s="5"/>
      <c r="P50" s="5"/>
      <c r="Q50" s="7">
        <v>335.41200406614178</v>
      </c>
    </row>
    <row r="51" spans="1:19" x14ac:dyDescent="0.35">
      <c r="A51" s="8" t="s">
        <v>61</v>
      </c>
      <c r="B51" s="8" t="s">
        <v>141</v>
      </c>
      <c r="C51" s="13">
        <v>2</v>
      </c>
      <c r="D51" s="8" t="s">
        <v>149</v>
      </c>
      <c r="E51" s="8" t="s">
        <v>147</v>
      </c>
      <c r="F51" s="3">
        <v>95.176208673184263</v>
      </c>
      <c r="G51" s="3">
        <v>8.497947048185555</v>
      </c>
      <c r="H51" s="3">
        <v>103.67415572136981</v>
      </c>
      <c r="I51" s="3">
        <f>AVERAGE(H51:H54)</f>
        <v>56.711418895413559</v>
      </c>
      <c r="J51" s="3">
        <f>_xlfn.STDEV.P(H51:H54)/SQRT(4)</f>
        <v>15.247298989092485</v>
      </c>
      <c r="K51" s="4">
        <v>71.090037516927609</v>
      </c>
      <c r="L51" s="4">
        <f>AVERAGE(K51:K54)</f>
        <v>41.392653454237873</v>
      </c>
      <c r="M51" s="4">
        <f>_xlfn.STDEV.P(K51:K54)/SQRT(4)</f>
        <v>9.38186387560547</v>
      </c>
      <c r="N51" s="5">
        <v>11.402851676519189</v>
      </c>
      <c r="O51" s="5">
        <f>AVERAGE(N51:N54)</f>
        <v>6.263947031374796</v>
      </c>
      <c r="P51" s="5">
        <f>_xlfn.STDEV.P(N51:N54)/SQRT(4)</f>
        <v>1.5974835864645991</v>
      </c>
      <c r="Q51" s="7">
        <v>136.53893026257398</v>
      </c>
      <c r="R51" s="7">
        <f>AVERAGE(Q51:Q54)</f>
        <v>89.754870004707257</v>
      </c>
      <c r="S51" s="7">
        <f>_xlfn.STDEV.P(Q51:Q54)/SQRT(4)</f>
        <v>18.686180074570554</v>
      </c>
    </row>
    <row r="52" spans="1:19" x14ac:dyDescent="0.35">
      <c r="A52" s="8" t="s">
        <v>62</v>
      </c>
      <c r="B52" s="8" t="s">
        <v>141</v>
      </c>
      <c r="C52" s="13">
        <v>10</v>
      </c>
      <c r="D52" s="8" t="s">
        <v>149</v>
      </c>
      <c r="E52" s="8" t="s">
        <v>147</v>
      </c>
      <c r="F52" s="3">
        <v>38.244815580226543</v>
      </c>
      <c r="G52" s="3">
        <v>3.8906758641148436</v>
      </c>
      <c r="H52" s="3">
        <v>42.135491444341383</v>
      </c>
      <c r="I52" s="3"/>
      <c r="J52" s="3"/>
      <c r="K52" s="4">
        <v>31.240343979961022</v>
      </c>
      <c r="L52" s="4"/>
      <c r="M52" s="4"/>
      <c r="N52" s="5">
        <v>5.6703719361607012</v>
      </c>
      <c r="O52" s="5"/>
      <c r="P52" s="5"/>
      <c r="Q52" s="7">
        <v>70.709958597485681</v>
      </c>
    </row>
    <row r="53" spans="1:19" x14ac:dyDescent="0.35">
      <c r="A53" s="8" t="s">
        <v>63</v>
      </c>
      <c r="B53" s="8" t="s">
        <v>141</v>
      </c>
      <c r="C53" s="13">
        <v>14</v>
      </c>
      <c r="D53" s="8" t="s">
        <v>149</v>
      </c>
      <c r="E53" s="8" t="s">
        <v>147</v>
      </c>
      <c r="F53" s="3">
        <v>18.857588948974996</v>
      </c>
      <c r="G53" s="3">
        <v>1.9465595622463383</v>
      </c>
      <c r="H53" s="3">
        <v>20.804148511221335</v>
      </c>
      <c r="I53" s="3"/>
      <c r="J53" s="3"/>
      <c r="K53" s="4">
        <v>20.842803454060743</v>
      </c>
      <c r="L53" s="4"/>
      <c r="M53" s="4"/>
      <c r="N53" s="5">
        <v>2.6236971146175678</v>
      </c>
      <c r="O53" s="5"/>
      <c r="P53" s="5"/>
      <c r="Q53" s="7">
        <v>39.480721153437294</v>
      </c>
    </row>
    <row r="54" spans="1:19" x14ac:dyDescent="0.35">
      <c r="A54" s="8" t="s">
        <v>64</v>
      </c>
      <c r="B54" s="8" t="s">
        <v>141</v>
      </c>
      <c r="C54" s="13">
        <v>18</v>
      </c>
      <c r="D54" s="8" t="s">
        <v>149</v>
      </c>
      <c r="E54" s="8" t="s">
        <v>147</v>
      </c>
      <c r="F54" s="3">
        <v>54.790360707667816</v>
      </c>
      <c r="G54" s="3">
        <v>5.4415191970538803</v>
      </c>
      <c r="H54" s="3">
        <v>60.231879904721694</v>
      </c>
      <c r="I54" s="3"/>
      <c r="J54" s="3"/>
      <c r="K54" s="4">
        <v>42.397428866002109</v>
      </c>
      <c r="L54" s="4"/>
      <c r="M54" s="4"/>
      <c r="N54" s="5">
        <v>5.3588673982017285</v>
      </c>
      <c r="O54" s="5"/>
      <c r="P54" s="5"/>
      <c r="Q54" s="7">
        <v>112.28987000533208</v>
      </c>
    </row>
    <row r="55" spans="1:19" x14ac:dyDescent="0.35">
      <c r="A55" s="10" t="s">
        <v>65</v>
      </c>
      <c r="B55" s="10" t="s">
        <v>142</v>
      </c>
      <c r="C55" s="19">
        <v>3</v>
      </c>
      <c r="D55" s="10" t="s">
        <v>149</v>
      </c>
      <c r="E55" s="10" t="s">
        <v>147</v>
      </c>
      <c r="F55" s="3">
        <v>3.6303248041652258</v>
      </c>
      <c r="G55" s="3">
        <v>0.40503197758712062</v>
      </c>
      <c r="H55" s="3">
        <v>4.0353567817523466</v>
      </c>
      <c r="I55" s="3">
        <f>AVERAGE(H55:H58)</f>
        <v>8.7619191923998304E+16</v>
      </c>
      <c r="J55" s="3">
        <f>_xlfn.STDEV.P(H55:H58)/SQRT(4)</f>
        <v>7.5880446065246864E+16</v>
      </c>
      <c r="K55" s="4">
        <v>5.8672659894773567</v>
      </c>
      <c r="L55" s="4">
        <f>AVERAGE(K55:K58)</f>
        <v>6.6099449646563331</v>
      </c>
      <c r="M55" s="4">
        <f>_xlfn.STDEV.P(K55:K58)/SQRT(4)</f>
        <v>1.336646793444243</v>
      </c>
      <c r="N55" s="5">
        <v>0.61829193367322299</v>
      </c>
      <c r="O55" s="5">
        <f>AVERAGE(N55:N58)</f>
        <v>0.88540925281541849</v>
      </c>
      <c r="P55" s="5">
        <f>_xlfn.STDEV.P(N55:N58)/SQRT(4)</f>
        <v>0.26744244571002734</v>
      </c>
      <c r="Q55" s="7">
        <v>8.505717999355813</v>
      </c>
      <c r="R55" s="7">
        <f>AVERAGE(Q55:Q58)</f>
        <v>9.7919655110509904E+16</v>
      </c>
      <c r="S55" s="7">
        <f>_xlfn.STDEV.P(Q55:Q58)/SQRT(4)</f>
        <v>8.4800908855512304E+16</v>
      </c>
    </row>
    <row r="56" spans="1:19" x14ac:dyDescent="0.35">
      <c r="A56" s="10" t="s">
        <v>66</v>
      </c>
      <c r="B56" s="10" t="s">
        <v>143</v>
      </c>
      <c r="C56" s="19">
        <v>9</v>
      </c>
      <c r="D56" s="10" t="s">
        <v>149</v>
      </c>
      <c r="E56" s="10" t="s">
        <v>147</v>
      </c>
      <c r="F56" s="3">
        <v>3.5047676769599322E+17</v>
      </c>
      <c r="G56" s="3">
        <v>1.4225080775217693</v>
      </c>
      <c r="H56" s="3">
        <v>3.5047676769599322E+17</v>
      </c>
      <c r="I56" s="3"/>
      <c r="J56" s="3"/>
      <c r="K56" s="4">
        <v>10.959275660278173</v>
      </c>
      <c r="L56" s="4"/>
      <c r="M56" s="4"/>
      <c r="N56" s="5">
        <v>1.8107406546546108</v>
      </c>
      <c r="O56" s="5"/>
      <c r="P56" s="5"/>
      <c r="Q56" s="7">
        <v>3.9167862044203962E+17</v>
      </c>
    </row>
    <row r="57" spans="1:19" x14ac:dyDescent="0.35">
      <c r="A57" s="10" t="s">
        <v>67</v>
      </c>
      <c r="B57" s="10" t="s">
        <v>143</v>
      </c>
      <c r="C57" s="19">
        <v>15</v>
      </c>
      <c r="D57" s="10" t="s">
        <v>149</v>
      </c>
      <c r="E57" s="10" t="s">
        <v>147</v>
      </c>
      <c r="F57" s="3">
        <v>4.259687190750852</v>
      </c>
      <c r="G57" s="3">
        <v>0.3876589389543893</v>
      </c>
      <c r="H57" s="3">
        <v>4.647346129705241</v>
      </c>
      <c r="I57" s="3"/>
      <c r="J57" s="3"/>
      <c r="K57" s="4">
        <v>5.9498112428041319</v>
      </c>
      <c r="L57" s="4"/>
      <c r="M57" s="4"/>
      <c r="N57" s="5">
        <v>0.54643728541415226</v>
      </c>
      <c r="O57" s="5"/>
      <c r="P57" s="5"/>
      <c r="Q57" s="7">
        <v>10.127450905302092</v>
      </c>
    </row>
    <row r="58" spans="1:19" x14ac:dyDescent="0.35">
      <c r="A58" s="10" t="s">
        <v>68</v>
      </c>
      <c r="B58" s="10" t="s">
        <v>143</v>
      </c>
      <c r="C58" s="19">
        <v>16</v>
      </c>
      <c r="D58" s="10" t="s">
        <v>149</v>
      </c>
      <c r="E58" s="10" t="s">
        <v>147</v>
      </c>
      <c r="F58" s="3">
        <v>4.2800142210605054</v>
      </c>
      <c r="G58" s="3">
        <v>0.39092341833595307</v>
      </c>
      <c r="H58" s="3">
        <v>4.6709376393964588</v>
      </c>
      <c r="I58" s="3"/>
      <c r="J58" s="3"/>
      <c r="K58" s="4">
        <v>3.6634269660656709</v>
      </c>
      <c r="L58" s="4"/>
      <c r="M58" s="4"/>
      <c r="N58" s="5">
        <v>0.5661671375196875</v>
      </c>
      <c r="O58" s="5"/>
      <c r="P58" s="5"/>
      <c r="Q58" s="7">
        <v>8.2887799300758456</v>
      </c>
    </row>
    <row r="59" spans="1:19" x14ac:dyDescent="0.35">
      <c r="A59" s="9" t="s">
        <v>69</v>
      </c>
      <c r="B59" s="9" t="s">
        <v>144</v>
      </c>
      <c r="C59" s="14">
        <v>4</v>
      </c>
      <c r="D59" s="9" t="s">
        <v>149</v>
      </c>
      <c r="E59" s="9" t="s">
        <v>147</v>
      </c>
      <c r="F59" s="3">
        <v>84.639112340328126</v>
      </c>
      <c r="G59" s="3">
        <v>7.0329989234710046</v>
      </c>
      <c r="H59" s="3">
        <v>91.672111263799124</v>
      </c>
      <c r="I59" s="3">
        <f>AVERAGE(H59:H62)</f>
        <v>51.003377959232417</v>
      </c>
      <c r="J59" s="3">
        <f>_xlfn.STDEV.P(H59:H62)/SQRT(4)</f>
        <v>16.17710681890793</v>
      </c>
      <c r="K59" s="4">
        <v>81.641729380067304</v>
      </c>
      <c r="L59" s="4">
        <f>AVERAGE(K59:K62)</f>
        <v>55.718501157073291</v>
      </c>
      <c r="M59" s="4">
        <f>_xlfn.STDEV.P(K59:K62)/SQRT(4)</f>
        <v>19.498023969102523</v>
      </c>
      <c r="N59" s="5">
        <v>16.293223478270541</v>
      </c>
      <c r="O59" s="5">
        <f>AVERAGE(N59:N62)</f>
        <v>11.731907910702667</v>
      </c>
      <c r="P59" s="5">
        <f>_xlfn.STDEV.P(N59:N62)/SQRT(4)</f>
        <v>4.8582090949358365</v>
      </c>
      <c r="Q59" s="7">
        <v>129.57006456385244</v>
      </c>
      <c r="R59" s="7">
        <f>AVERAGE(Q59:Q62)</f>
        <v>73.791387659074672</v>
      </c>
      <c r="S59" s="7">
        <f>_xlfn.STDEV.P(Q59:Q62)/SQRT(4)</f>
        <v>20.989031507654001</v>
      </c>
    </row>
    <row r="60" spans="1:19" x14ac:dyDescent="0.35">
      <c r="A60" s="9" t="s">
        <v>70</v>
      </c>
      <c r="B60" s="9" t="s">
        <v>144</v>
      </c>
      <c r="C60" s="14">
        <v>7</v>
      </c>
      <c r="D60" s="9" t="s">
        <v>149</v>
      </c>
      <c r="E60" s="9" t="s">
        <v>147</v>
      </c>
      <c r="F60" s="3">
        <v>32.956903343582859</v>
      </c>
      <c r="G60" s="3">
        <v>3.5318627737061479</v>
      </c>
      <c r="H60" s="3">
        <v>36.488766117289003</v>
      </c>
      <c r="I60" s="3"/>
      <c r="J60" s="3"/>
      <c r="K60" s="4">
        <v>30.586557613222986</v>
      </c>
      <c r="L60" s="4"/>
      <c r="M60" s="4"/>
      <c r="N60" s="5">
        <v>4.1459791531098489</v>
      </c>
      <c r="O60" s="5"/>
      <c r="P60" s="5"/>
      <c r="Q60" s="7">
        <v>72.718808881423456</v>
      </c>
    </row>
    <row r="61" spans="1:19" x14ac:dyDescent="0.35">
      <c r="A61" s="9" t="s">
        <v>71</v>
      </c>
      <c r="B61" s="9" t="s">
        <v>144</v>
      </c>
      <c r="C61" s="14">
        <v>11</v>
      </c>
      <c r="D61" s="9" t="s">
        <v>149</v>
      </c>
      <c r="E61" s="9" t="s">
        <v>147</v>
      </c>
      <c r="F61" s="3">
        <v>5.8702023030166188</v>
      </c>
      <c r="G61" s="3">
        <v>0.58754568332090573</v>
      </c>
      <c r="H61" s="3">
        <v>6.4577479863375249</v>
      </c>
      <c r="I61" s="3"/>
      <c r="J61" s="3"/>
      <c r="K61" s="4">
        <v>6.4412385207032372</v>
      </c>
      <c r="L61" s="4"/>
      <c r="M61" s="4"/>
      <c r="N61" s="5">
        <v>1.1052468299811493</v>
      </c>
      <c r="O61" s="5"/>
      <c r="P61" s="5"/>
      <c r="Q61" s="7">
        <v>11.510976188371172</v>
      </c>
    </row>
    <row r="62" spans="1:19" x14ac:dyDescent="0.35">
      <c r="A62" s="9" t="s">
        <v>72</v>
      </c>
      <c r="B62" s="9" t="s">
        <v>144</v>
      </c>
      <c r="C62" s="14">
        <v>20</v>
      </c>
      <c r="D62" s="9" t="s">
        <v>149</v>
      </c>
      <c r="E62" s="9" t="s">
        <v>147</v>
      </c>
      <c r="F62" s="3">
        <v>61.313224819125288</v>
      </c>
      <c r="G62" s="3">
        <v>8.0816616503787113</v>
      </c>
      <c r="H62" s="3">
        <v>69.394886469504002</v>
      </c>
      <c r="I62" s="3"/>
      <c r="J62" s="3"/>
      <c r="K62" s="4">
        <v>104.20447911429964</v>
      </c>
      <c r="L62" s="4"/>
      <c r="M62" s="4"/>
      <c r="N62" s="5">
        <v>25.383182181449126</v>
      </c>
      <c r="O62" s="5"/>
      <c r="P62" s="5"/>
      <c r="Q62" s="7">
        <v>81.365701002651605</v>
      </c>
    </row>
    <row r="63" spans="1:19" x14ac:dyDescent="0.35">
      <c r="A63" s="11" t="s">
        <v>73</v>
      </c>
      <c r="B63" s="11" t="s">
        <v>145</v>
      </c>
      <c r="C63" s="17">
        <v>5</v>
      </c>
      <c r="D63" s="11" t="s">
        <v>149</v>
      </c>
      <c r="E63" s="11" t="s">
        <v>147</v>
      </c>
      <c r="F63" s="3">
        <v>67.376839760852491</v>
      </c>
      <c r="G63" s="3">
        <v>7.8975860575743893</v>
      </c>
      <c r="H63" s="3">
        <v>75.274425818426877</v>
      </c>
      <c r="I63" s="3">
        <f>AVERAGE(H63:H66)</f>
        <v>111.15348887465551</v>
      </c>
      <c r="J63" s="3">
        <f>_xlfn.STDEV.P(H63:H66)/SQRT(4)</f>
        <v>67.034126270748089</v>
      </c>
      <c r="K63" s="4">
        <v>60.305600498405283</v>
      </c>
      <c r="L63" s="4">
        <f>AVERAGE(K63:K66)</f>
        <v>65.220788188455529</v>
      </c>
      <c r="M63" s="4">
        <f>_xlfn.STDEV.P(K63:K66)/SQRT(4)</f>
        <v>35.924852260345546</v>
      </c>
      <c r="N63" s="5">
        <v>11.894457454524229</v>
      </c>
      <c r="O63" s="5">
        <f>AVERAGE(N63:N66)</f>
        <v>11.853217780794694</v>
      </c>
      <c r="P63" s="5">
        <f>_xlfn.STDEV.P(N63:N66)/SQRT(4)</f>
        <v>5.2761090803361537</v>
      </c>
      <c r="Q63" s="7">
        <v>126.33864597717873</v>
      </c>
      <c r="R63" s="7">
        <f>AVERAGE(Q63:Q66)</f>
        <v>158.69520266274318</v>
      </c>
      <c r="S63" s="7">
        <f>_xlfn.STDEV.P(Q63:Q66)/SQRT(4)</f>
        <v>92.148870813203374</v>
      </c>
    </row>
    <row r="64" spans="1:19" x14ac:dyDescent="0.35">
      <c r="A64" s="11" t="s">
        <v>74</v>
      </c>
      <c r="B64" s="11" t="s">
        <v>145</v>
      </c>
      <c r="C64" s="17">
        <v>6</v>
      </c>
      <c r="D64" s="11" t="s">
        <v>149</v>
      </c>
      <c r="E64" s="11" t="s">
        <v>147</v>
      </c>
      <c r="F64" s="3">
        <v>313.97448548640813</v>
      </c>
      <c r="G64" s="3">
        <v>25.333141200384361</v>
      </c>
      <c r="H64" s="3">
        <v>339.3076266867925</v>
      </c>
      <c r="I64" s="3"/>
      <c r="J64" s="3"/>
      <c r="K64" s="4">
        <v>183.9692087440485</v>
      </c>
      <c r="L64" s="4"/>
      <c r="M64" s="4"/>
      <c r="N64" s="5">
        <v>28.968768900120125</v>
      </c>
      <c r="O64" s="5"/>
      <c r="P64" s="5"/>
      <c r="Q64" s="7">
        <v>468.7112107463326</v>
      </c>
    </row>
    <row r="65" spans="1:19" x14ac:dyDescent="0.35">
      <c r="A65" s="11" t="s">
        <v>75</v>
      </c>
      <c r="B65" s="11" t="s">
        <v>145</v>
      </c>
      <c r="C65" s="17">
        <v>13</v>
      </c>
      <c r="D65" s="11" t="s">
        <v>149</v>
      </c>
      <c r="E65" s="11" t="s">
        <v>147</v>
      </c>
      <c r="F65" s="3">
        <v>19.798248557795937</v>
      </c>
      <c r="G65" s="3">
        <v>1.1639372655225726</v>
      </c>
      <c r="H65" s="3">
        <v>20.96218582331851</v>
      </c>
      <c r="I65" s="3"/>
      <c r="J65" s="3"/>
      <c r="K65" s="4">
        <v>13.056605450941875</v>
      </c>
      <c r="L65" s="4"/>
      <c r="M65" s="4"/>
      <c r="N65" s="5">
        <v>1.6506754613519092</v>
      </c>
      <c r="O65" s="5"/>
      <c r="P65" s="5"/>
      <c r="Q65" s="7">
        <v>28.764150191204571</v>
      </c>
    </row>
    <row r="66" spans="1:19" x14ac:dyDescent="0.35">
      <c r="A66" s="11" t="s">
        <v>76</v>
      </c>
      <c r="B66" s="11" t="s">
        <v>145</v>
      </c>
      <c r="C66" s="17">
        <v>17</v>
      </c>
      <c r="D66" s="11" t="s">
        <v>149</v>
      </c>
      <c r="E66" s="11" t="s">
        <v>147</v>
      </c>
      <c r="F66" s="3">
        <v>8.4012181238180066</v>
      </c>
      <c r="G66" s="3">
        <v>0.66849904626612233</v>
      </c>
      <c r="H66" s="3">
        <v>9.0697171700841288</v>
      </c>
      <c r="I66" s="3"/>
      <c r="J66" s="3"/>
      <c r="K66" s="4">
        <v>3.5517380604264459</v>
      </c>
      <c r="L66" s="4"/>
      <c r="M66" s="4"/>
      <c r="N66" s="5">
        <v>4.8989693071825151</v>
      </c>
      <c r="O66" s="5"/>
      <c r="P66" s="5"/>
      <c r="Q66" s="7">
        <v>10.966803736256884</v>
      </c>
    </row>
    <row r="68" spans="1:19" x14ac:dyDescent="0.35">
      <c r="A68" s="1" t="s">
        <v>77</v>
      </c>
    </row>
    <row r="69" spans="1:19" x14ac:dyDescent="0.35">
      <c r="A69" s="1" t="s">
        <v>78</v>
      </c>
      <c r="B69" s="1" t="s">
        <v>140</v>
      </c>
      <c r="C69" s="12">
        <v>15</v>
      </c>
      <c r="D69" s="1" t="s">
        <v>151</v>
      </c>
      <c r="E69" s="1" t="s">
        <v>152</v>
      </c>
      <c r="I69" s="3">
        <f>AVERAGE(H69:H72)</f>
        <v>268.66137201515801</v>
      </c>
      <c r="J69" s="3">
        <f>_xlfn.STDEV.P(H69:H72)/SQRT(4)</f>
        <v>61.957771245572133</v>
      </c>
      <c r="L69" s="4">
        <f>AVERAGE(K69:K72)</f>
        <v>437.14277169671925</v>
      </c>
      <c r="M69" s="4">
        <f>_xlfn.STDEV.P(K69:K72)/SQRT(4)</f>
        <v>132.24360976352995</v>
      </c>
      <c r="O69" s="5">
        <f>AVERAGE(N69:N72)</f>
        <v>114.2422600022708</v>
      </c>
      <c r="P69" s="5">
        <f>_xlfn.STDEV.P(N69:N72)/SQRT(4)</f>
        <v>36.675577694618404</v>
      </c>
      <c r="R69" s="7">
        <f>AVERAGE(Q69:Q72)</f>
        <v>566.43209129277489</v>
      </c>
      <c r="S69" s="7">
        <f>_xlfn.STDEV.P(Q69:Q72)/SQRT(4)</f>
        <v>188.563330928195</v>
      </c>
    </row>
    <row r="70" spans="1:19" x14ac:dyDescent="0.35">
      <c r="A70" s="1" t="s">
        <v>79</v>
      </c>
      <c r="B70" s="1" t="s">
        <v>140</v>
      </c>
      <c r="C70" s="12">
        <v>1</v>
      </c>
      <c r="D70" s="1" t="s">
        <v>151</v>
      </c>
      <c r="E70" s="1" t="s">
        <v>152</v>
      </c>
      <c r="F70" s="3">
        <v>340.57010865341982</v>
      </c>
      <c r="G70" s="3">
        <v>52.006805852882444</v>
      </c>
      <c r="H70" s="3">
        <v>392.57691450630227</v>
      </c>
      <c r="I70" s="3"/>
      <c r="J70" s="3"/>
      <c r="K70" s="4">
        <v>701.62999122377914</v>
      </c>
      <c r="L70" s="4"/>
      <c r="M70" s="4"/>
      <c r="N70" s="5">
        <v>187.59341539150762</v>
      </c>
      <c r="O70" s="5"/>
      <c r="P70" s="5"/>
      <c r="Q70" s="7">
        <v>943.55875314916489</v>
      </c>
    </row>
    <row r="71" spans="1:19" x14ac:dyDescent="0.35">
      <c r="A71" s="1" t="s">
        <v>80</v>
      </c>
      <c r="B71" s="1" t="s">
        <v>140</v>
      </c>
      <c r="C71" s="12">
        <v>10</v>
      </c>
      <c r="D71" s="1" t="s">
        <v>151</v>
      </c>
      <c r="E71" s="1" t="s">
        <v>152</v>
      </c>
      <c r="F71" s="3">
        <v>128.67686479355376</v>
      </c>
      <c r="G71" s="3">
        <v>16.068964730459921</v>
      </c>
      <c r="H71" s="3">
        <v>144.74582952401369</v>
      </c>
      <c r="I71" s="3"/>
      <c r="J71" s="3"/>
      <c r="K71" s="4">
        <v>172.65555216965942</v>
      </c>
      <c r="L71" s="4"/>
      <c r="M71" s="4"/>
      <c r="N71" s="5">
        <v>40.89110461303396</v>
      </c>
      <c r="O71" s="5"/>
      <c r="P71" s="5"/>
      <c r="Q71" s="7">
        <v>189.30542943638494</v>
      </c>
    </row>
    <row r="72" spans="1:19" x14ac:dyDescent="0.35">
      <c r="A72" s="1" t="s">
        <v>81</v>
      </c>
      <c r="B72" s="1" t="s">
        <v>140</v>
      </c>
      <c r="C72" s="12">
        <v>12</v>
      </c>
      <c r="D72" s="1" t="s">
        <v>151</v>
      </c>
      <c r="E72" s="1" t="s">
        <v>152</v>
      </c>
    </row>
    <row r="73" spans="1:19" x14ac:dyDescent="0.35">
      <c r="A73" s="8" t="s">
        <v>82</v>
      </c>
      <c r="B73" s="8" t="s">
        <v>153</v>
      </c>
      <c r="C73" s="13">
        <v>13</v>
      </c>
      <c r="D73" s="8" t="s">
        <v>151</v>
      </c>
      <c r="E73" s="8" t="s">
        <v>152</v>
      </c>
      <c r="I73" s="3">
        <f>AVERAGE(H73:H76)</f>
        <v>282.37196180880659</v>
      </c>
      <c r="J73" s="3">
        <f>_xlfn.STDEV.P(H73:H76)/SQRT(4)</f>
        <v>98.502521263690227</v>
      </c>
      <c r="L73" s="4">
        <f>AVERAGE(K73:K76)</f>
        <v>490.35736233861309</v>
      </c>
      <c r="M73" s="4">
        <f>_xlfn.STDEV.P(K73:K76)/SQRT(4)</f>
        <v>236.75462361447751</v>
      </c>
      <c r="O73" s="5">
        <f>AVERAGE(N73:N76)</f>
        <v>120.02348558270116</v>
      </c>
      <c r="P73" s="5">
        <f>_xlfn.STDEV.P(N73:N76)/SQRT(4)</f>
        <v>58.14040193655913</v>
      </c>
      <c r="R73" s="7">
        <f>AVERAGE(Q73:Q76)</f>
        <v>500.15790516941223</v>
      </c>
      <c r="S73" s="7">
        <f>_xlfn.STDEV.P(Q73:Q76)/SQRT(4)</f>
        <v>194.6258558972599</v>
      </c>
    </row>
    <row r="74" spans="1:19" x14ac:dyDescent="0.35">
      <c r="A74" s="8" t="s">
        <v>83</v>
      </c>
      <c r="B74" s="8" t="s">
        <v>153</v>
      </c>
      <c r="C74" s="13">
        <v>3</v>
      </c>
      <c r="D74" s="8" t="s">
        <v>151</v>
      </c>
      <c r="E74" s="8" t="s">
        <v>152</v>
      </c>
      <c r="F74" s="3">
        <v>18.537245623522082</v>
      </c>
      <c r="G74" s="3">
        <v>2.219982015839749</v>
      </c>
      <c r="H74" s="3">
        <v>20.75722763936183</v>
      </c>
      <c r="I74" s="3"/>
      <c r="J74" s="3"/>
      <c r="K74" s="4">
        <v>35.360453915554011</v>
      </c>
      <c r="L74" s="4"/>
      <c r="M74" s="4"/>
      <c r="N74" s="5">
        <v>8.8183060862078744</v>
      </c>
      <c r="O74" s="5"/>
      <c r="P74" s="5"/>
      <c r="Q74" s="7">
        <v>36.165817169279379</v>
      </c>
    </row>
    <row r="75" spans="1:19" x14ac:dyDescent="0.35">
      <c r="A75" s="8" t="s">
        <v>84</v>
      </c>
      <c r="B75" s="8" t="s">
        <v>153</v>
      </c>
      <c r="C75" s="13">
        <v>6</v>
      </c>
      <c r="D75" s="8" t="s">
        <v>151</v>
      </c>
      <c r="E75" s="8" t="s">
        <v>152</v>
      </c>
      <c r="F75" s="3">
        <v>422.04642521775298</v>
      </c>
      <c r="G75" s="3">
        <v>74.107467976593867</v>
      </c>
      <c r="H75" s="3">
        <v>496.15389319434684</v>
      </c>
      <c r="I75" s="3"/>
      <c r="J75" s="3"/>
      <c r="K75" s="4">
        <v>1143.3553709695229</v>
      </c>
      <c r="L75" s="4"/>
      <c r="M75" s="4"/>
      <c r="N75" s="5">
        <v>280.5398211602357</v>
      </c>
      <c r="O75" s="5"/>
      <c r="P75" s="5"/>
      <c r="Q75" s="7">
        <v>988.68630464808814</v>
      </c>
    </row>
    <row r="76" spans="1:19" x14ac:dyDescent="0.35">
      <c r="A76" s="8" t="s">
        <v>85</v>
      </c>
      <c r="B76" s="8" t="s">
        <v>153</v>
      </c>
      <c r="C76" s="13">
        <v>8</v>
      </c>
      <c r="D76" s="8" t="s">
        <v>151</v>
      </c>
      <c r="E76" s="8" t="s">
        <v>152</v>
      </c>
      <c r="F76" s="3">
        <v>296.81252100766972</v>
      </c>
      <c r="G76" s="3">
        <v>33.392243585041321</v>
      </c>
      <c r="H76" s="3">
        <v>330.20476459271106</v>
      </c>
      <c r="I76" s="3"/>
      <c r="J76" s="3"/>
      <c r="K76" s="4">
        <v>292.35626213076227</v>
      </c>
      <c r="L76" s="4"/>
      <c r="M76" s="4"/>
      <c r="N76" s="5">
        <v>70.712329501659909</v>
      </c>
      <c r="O76" s="5"/>
      <c r="P76" s="5"/>
      <c r="Q76" s="7">
        <v>475.62159369086902</v>
      </c>
    </row>
    <row r="77" spans="1:19" x14ac:dyDescent="0.35">
      <c r="A77" s="9" t="s">
        <v>86</v>
      </c>
      <c r="B77" s="9" t="s">
        <v>145</v>
      </c>
      <c r="C77" s="14">
        <v>14</v>
      </c>
      <c r="D77" s="9" t="s">
        <v>151</v>
      </c>
      <c r="E77" s="9" t="s">
        <v>152</v>
      </c>
      <c r="I77" s="3">
        <f>AVERAGE(H77:H80)</f>
        <v>4.4058104558723841</v>
      </c>
      <c r="J77" s="3">
        <f>_xlfn.STDEV.P(H77:H80)/SQRT(4)</f>
        <v>0.91593467176964904</v>
      </c>
      <c r="L77" s="4">
        <f>AVERAGE(K77:K80)</f>
        <v>5.9454522332193616</v>
      </c>
      <c r="M77" s="4">
        <f>_xlfn.STDEV.P(K77:K80)/SQRT(4)</f>
        <v>1.3703343645935278</v>
      </c>
      <c r="O77" s="5">
        <f>AVERAGE(N77:N80)</f>
        <v>0.74517720626269601</v>
      </c>
      <c r="P77" s="5">
        <f>_xlfn.STDEV.P(N77:N80)/SQRT(4)</f>
        <v>0.17970911438696388</v>
      </c>
      <c r="R77" s="7">
        <f>AVERAGE(Q77:Q80)</f>
        <v>10.901055006485581</v>
      </c>
      <c r="S77" s="7">
        <f>_xlfn.STDEV.P(Q77:Q80)/SQRT(4)</f>
        <v>3.102288405731787</v>
      </c>
    </row>
    <row r="78" spans="1:19" x14ac:dyDescent="0.35">
      <c r="A78" s="9" t="s">
        <v>87</v>
      </c>
      <c r="B78" s="9" t="s">
        <v>145</v>
      </c>
      <c r="C78" s="14">
        <v>2</v>
      </c>
      <c r="D78" s="9" t="s">
        <v>151</v>
      </c>
      <c r="E78" s="9" t="s">
        <v>152</v>
      </c>
      <c r="F78" s="3">
        <v>2.3686675254125427</v>
      </c>
      <c r="G78" s="3">
        <v>0.20527358692054468</v>
      </c>
      <c r="H78" s="3">
        <v>2.5739411123330873</v>
      </c>
      <c r="I78" s="3"/>
      <c r="J78" s="3"/>
      <c r="K78" s="4">
        <v>3.2047835040323074</v>
      </c>
      <c r="L78" s="4"/>
      <c r="M78" s="4"/>
      <c r="N78" s="5">
        <v>0.38575897748876825</v>
      </c>
      <c r="O78" s="5"/>
      <c r="P78" s="5"/>
      <c r="Q78" s="7">
        <v>4.6964781950220047</v>
      </c>
    </row>
    <row r="79" spans="1:19" x14ac:dyDescent="0.35">
      <c r="A79" s="9" t="s">
        <v>88</v>
      </c>
      <c r="B79" s="9" t="s">
        <v>145</v>
      </c>
      <c r="C79" s="14">
        <v>5</v>
      </c>
      <c r="D79" s="9" t="s">
        <v>151</v>
      </c>
      <c r="E79" s="9" t="s">
        <v>152</v>
      </c>
      <c r="F79" s="3">
        <v>6.2376797994116817</v>
      </c>
      <c r="G79" s="3">
        <v>0</v>
      </c>
      <c r="H79" s="3">
        <v>6.2376797994116817</v>
      </c>
      <c r="I79" s="3"/>
      <c r="J79" s="3"/>
      <c r="K79" s="4">
        <v>8.6861209624064166</v>
      </c>
      <c r="L79" s="4"/>
      <c r="M79" s="4"/>
      <c r="N79" s="5">
        <v>1.1045954350366238</v>
      </c>
      <c r="O79" s="5"/>
      <c r="P79" s="5"/>
      <c r="Q79" s="7">
        <v>17.105631817949156</v>
      </c>
    </row>
    <row r="80" spans="1:19" x14ac:dyDescent="0.35">
      <c r="A80" s="9" t="s">
        <v>89</v>
      </c>
      <c r="B80" s="9" t="s">
        <v>145</v>
      </c>
      <c r="C80" s="14">
        <v>7</v>
      </c>
      <c r="D80" s="9" t="s">
        <v>151</v>
      </c>
      <c r="E80" s="9" t="s">
        <v>152</v>
      </c>
    </row>
    <row r="81" spans="1:19" x14ac:dyDescent="0.35">
      <c r="A81" s="9"/>
      <c r="B81" s="9"/>
      <c r="C81" s="14"/>
      <c r="D81" s="9"/>
      <c r="E81" s="9"/>
    </row>
    <row r="82" spans="1:19" x14ac:dyDescent="0.35">
      <c r="A82" s="1" t="s">
        <v>160</v>
      </c>
    </row>
    <row r="83" spans="1:19" x14ac:dyDescent="0.35">
      <c r="A83" s="1" t="s">
        <v>90</v>
      </c>
      <c r="B83" s="1" t="s">
        <v>140</v>
      </c>
      <c r="C83" s="12">
        <v>1</v>
      </c>
      <c r="D83" s="1" t="s">
        <v>154</v>
      </c>
      <c r="E83" s="1" t="s">
        <v>152</v>
      </c>
      <c r="F83" s="3">
        <v>153.02440218580296</v>
      </c>
      <c r="G83" s="3">
        <v>17.131256987929568</v>
      </c>
      <c r="H83" s="3">
        <v>170.15565917373252</v>
      </c>
      <c r="I83" s="3">
        <f>AVERAGE(H83:H86)</f>
        <v>74.959179658535163</v>
      </c>
      <c r="J83" s="3">
        <f>_xlfn.STDEV.P(H83:H86)/SQRT(4)</f>
        <v>27.686796528303049</v>
      </c>
      <c r="K83" s="4">
        <v>165.17575188070742</v>
      </c>
      <c r="L83" s="4">
        <f>AVERAGE(K83:K86)</f>
        <v>104.96901709357934</v>
      </c>
      <c r="M83" s="4">
        <f>_xlfn.STDEV.P(K83:K86)/SQRT(4)</f>
        <v>31.059065090558548</v>
      </c>
      <c r="N83" s="5">
        <v>45.409204290302455</v>
      </c>
      <c r="O83" s="5">
        <f>AVERAGE(N83:N86)</f>
        <v>45.738810167212151</v>
      </c>
      <c r="P83" s="5">
        <f>_xlfn.STDEV.P(N83:N86)/SQRT(4)</f>
        <v>20.944330227775509</v>
      </c>
      <c r="Q83" s="7">
        <v>173.69893947050502</v>
      </c>
      <c r="R83" s="7">
        <f>AVERAGE(Q83:Q86)</f>
        <v>98.335787227812759</v>
      </c>
      <c r="S83" s="7">
        <f>_xlfn.STDEV.P(Q83:Q86)/SQRT(4)</f>
        <v>25.649438561334264</v>
      </c>
    </row>
    <row r="84" spans="1:19" x14ac:dyDescent="0.35">
      <c r="A84" s="1" t="s">
        <v>91</v>
      </c>
      <c r="B84" s="1" t="s">
        <v>140</v>
      </c>
      <c r="C84" s="12">
        <v>10</v>
      </c>
      <c r="D84" s="1" t="s">
        <v>154</v>
      </c>
      <c r="E84" s="1" t="s">
        <v>152</v>
      </c>
      <c r="F84" s="3">
        <v>45.642955178963916</v>
      </c>
      <c r="G84" s="3">
        <v>4.455398011345328</v>
      </c>
      <c r="H84" s="3">
        <v>50.098353190309247</v>
      </c>
      <c r="I84" s="3"/>
      <c r="J84" s="3"/>
      <c r="K84" s="4">
        <v>48.603028467732024</v>
      </c>
      <c r="L84" s="4"/>
      <c r="M84" s="4"/>
      <c r="N84" s="5">
        <v>12.56542393798677</v>
      </c>
      <c r="O84" s="5"/>
      <c r="P84" s="5"/>
      <c r="Q84" s="7">
        <v>64.737625093357337</v>
      </c>
    </row>
    <row r="85" spans="1:19" x14ac:dyDescent="0.35">
      <c r="A85" s="1" t="s">
        <v>92</v>
      </c>
      <c r="B85" s="1" t="s">
        <v>140</v>
      </c>
      <c r="C85" s="12">
        <v>12</v>
      </c>
      <c r="D85" s="1" t="s">
        <v>154</v>
      </c>
      <c r="E85" s="1" t="s">
        <v>152</v>
      </c>
      <c r="F85" s="3">
        <v>28.792139089870862</v>
      </c>
      <c r="G85" s="3">
        <v>3.5508322594529766</v>
      </c>
      <c r="H85" s="3">
        <v>32.34297134932384</v>
      </c>
      <c r="I85" s="3"/>
      <c r="J85" s="3"/>
      <c r="K85" s="4">
        <v>37.377885163362627</v>
      </c>
      <c r="L85" s="4"/>
      <c r="M85" s="4"/>
      <c r="N85" s="5">
        <v>10.736890559753256</v>
      </c>
      <c r="O85" s="5"/>
      <c r="P85" s="5"/>
      <c r="Q85" s="7">
        <v>39.732603142025923</v>
      </c>
    </row>
    <row r="86" spans="1:19" x14ac:dyDescent="0.35">
      <c r="A86" s="1" t="s">
        <v>93</v>
      </c>
      <c r="B86" s="1" t="s">
        <v>140</v>
      </c>
      <c r="C86" s="12">
        <v>15</v>
      </c>
      <c r="D86" s="1" t="s">
        <v>154</v>
      </c>
      <c r="E86" s="1" t="s">
        <v>152</v>
      </c>
      <c r="F86" s="3">
        <v>43.69648115278725</v>
      </c>
      <c r="G86" s="3">
        <v>3.5432537679877996</v>
      </c>
      <c r="H86" s="3">
        <v>47.239734920775049</v>
      </c>
      <c r="I86" s="3"/>
      <c r="J86" s="3"/>
      <c r="K86" s="4">
        <v>168.71940286251527</v>
      </c>
      <c r="L86" s="4"/>
      <c r="M86" s="4"/>
      <c r="N86" s="5">
        <v>114.24372188080612</v>
      </c>
      <c r="O86" s="5"/>
      <c r="P86" s="5"/>
      <c r="Q86" s="7">
        <v>115.17398120536272</v>
      </c>
    </row>
    <row r="87" spans="1:19" x14ac:dyDescent="0.35">
      <c r="A87" s="8" t="s">
        <v>94</v>
      </c>
      <c r="B87" s="8" t="s">
        <v>145</v>
      </c>
      <c r="C87" s="13">
        <v>2</v>
      </c>
      <c r="D87" s="8" t="s">
        <v>154</v>
      </c>
      <c r="E87" s="8" t="s">
        <v>152</v>
      </c>
      <c r="F87" s="3">
        <v>467.20549758378741</v>
      </c>
      <c r="G87" s="3">
        <v>54.081368477376216</v>
      </c>
      <c r="H87" s="3">
        <v>521.28686606116366</v>
      </c>
      <c r="I87" s="3">
        <f>AVERAGE(H87:H90)</f>
        <v>225.63852346617861</v>
      </c>
      <c r="J87" s="3">
        <f>_xlfn.STDEV.P(H87:H90)/SQRT(4)</f>
        <v>93.275191290131971</v>
      </c>
      <c r="K87" s="4">
        <v>376.94630615611959</v>
      </c>
      <c r="L87" s="4">
        <f>AVERAGE(K87:K90)</f>
        <v>189.99715192458933</v>
      </c>
      <c r="M87" s="4">
        <f>_xlfn.STDEV.P(K87:K90)/SQRT(4)</f>
        <v>59.355094971188095</v>
      </c>
      <c r="N87" s="5">
        <v>91.106130361110246</v>
      </c>
      <c r="O87" s="5">
        <f>AVERAGE(N87:N90)</f>
        <v>44.720232858218182</v>
      </c>
      <c r="P87" s="5">
        <f>_xlfn.STDEV.P(N87:N90)/SQRT(4)</f>
        <v>15.301625419983166</v>
      </c>
      <c r="Q87" s="7">
        <v>531.89772244894107</v>
      </c>
      <c r="R87" s="7">
        <f>AVERAGE(Q87:Q90)</f>
        <v>268.25681899298041</v>
      </c>
      <c r="S87" s="7">
        <f>_xlfn.STDEV.P(Q87:Q90)/SQRT(4)</f>
        <v>84.872025520167213</v>
      </c>
    </row>
    <row r="88" spans="1:19" x14ac:dyDescent="0.35">
      <c r="A88" s="8" t="s">
        <v>95</v>
      </c>
      <c r="B88" s="8" t="s">
        <v>145</v>
      </c>
      <c r="C88" s="13">
        <v>5</v>
      </c>
      <c r="D88" s="8" t="s">
        <v>154</v>
      </c>
      <c r="E88" s="8" t="s">
        <v>152</v>
      </c>
      <c r="F88" s="3">
        <v>71.493870249973156</v>
      </c>
      <c r="G88" s="3">
        <v>9.6862005075955953</v>
      </c>
      <c r="H88" s="3">
        <v>81.180070757568757</v>
      </c>
      <c r="I88" s="3"/>
      <c r="J88" s="3"/>
      <c r="K88" s="4">
        <v>85.950619941277921</v>
      </c>
      <c r="L88" s="4"/>
      <c r="M88" s="4"/>
      <c r="N88" s="5">
        <v>22.129653101785841</v>
      </c>
      <c r="O88" s="5"/>
      <c r="P88" s="5"/>
      <c r="Q88" s="7">
        <v>121.11526953067818</v>
      </c>
    </row>
    <row r="89" spans="1:19" x14ac:dyDescent="0.35">
      <c r="A89" s="8" t="s">
        <v>96</v>
      </c>
      <c r="B89" s="8" t="s">
        <v>145</v>
      </c>
      <c r="C89" s="13">
        <v>7</v>
      </c>
      <c r="D89" s="8" t="s">
        <v>154</v>
      </c>
      <c r="E89" s="8" t="s">
        <v>152</v>
      </c>
      <c r="F89" s="3">
        <v>47.195702766246768</v>
      </c>
      <c r="G89" s="3">
        <v>4.1088193420789532</v>
      </c>
      <c r="H89" s="3">
        <v>51.30452210832572</v>
      </c>
      <c r="I89" s="3"/>
      <c r="J89" s="3"/>
      <c r="K89" s="4">
        <v>88.728003531125552</v>
      </c>
      <c r="L89" s="4"/>
      <c r="M89" s="4"/>
      <c r="N89" s="5">
        <v>12.808310400139954</v>
      </c>
      <c r="O89" s="5"/>
      <c r="P89" s="5"/>
      <c r="Q89" s="7">
        <v>116.977683864271</v>
      </c>
    </row>
    <row r="90" spans="1:19" x14ac:dyDescent="0.35">
      <c r="A90" s="8" t="s">
        <v>97</v>
      </c>
      <c r="B90" s="8" t="s">
        <v>145</v>
      </c>
      <c r="C90" s="13">
        <v>14</v>
      </c>
      <c r="D90" s="8" t="s">
        <v>154</v>
      </c>
      <c r="E90" s="8" t="s">
        <v>152</v>
      </c>
      <c r="F90" s="3">
        <v>223.01714723049085</v>
      </c>
      <c r="G90" s="3">
        <v>25.765487707165459</v>
      </c>
      <c r="H90" s="3">
        <v>248.7826349376563</v>
      </c>
      <c r="I90" s="3"/>
      <c r="J90" s="3"/>
      <c r="K90" s="4">
        <v>208.36367806983429</v>
      </c>
      <c r="L90" s="4"/>
      <c r="M90" s="4"/>
      <c r="N90" s="5">
        <v>52.836837569836675</v>
      </c>
      <c r="O90" s="5"/>
      <c r="P90" s="5"/>
      <c r="Q90" s="7">
        <v>303.03660012803135</v>
      </c>
    </row>
    <row r="91" spans="1:19" x14ac:dyDescent="0.35">
      <c r="A91" s="9" t="s">
        <v>98</v>
      </c>
      <c r="B91" s="9" t="s">
        <v>153</v>
      </c>
      <c r="C91" s="14">
        <v>3</v>
      </c>
      <c r="D91" s="9" t="s">
        <v>154</v>
      </c>
      <c r="E91" s="9" t="s">
        <v>152</v>
      </c>
      <c r="F91" s="3">
        <v>39.853541994715663</v>
      </c>
      <c r="G91" s="3">
        <v>6.2556540081795227</v>
      </c>
      <c r="H91" s="3">
        <v>46.109196002895189</v>
      </c>
      <c r="I91" s="3">
        <f>AVERAGE(H91:H94)</f>
        <v>18448524744306.461</v>
      </c>
      <c r="J91" s="3">
        <f>_xlfn.STDEV.P(H91:H94)/SQRT(4)</f>
        <v>15976891090844.824</v>
      </c>
      <c r="K91" s="4">
        <v>51.133247451325744</v>
      </c>
      <c r="L91" s="4">
        <f>AVERAGE(K91:K94)</f>
        <v>17755154973390.309</v>
      </c>
      <c r="M91" s="4">
        <f>_xlfn.STDEV.P(K91:K94)/SQRT(4)</f>
        <v>15376415254984.072</v>
      </c>
      <c r="N91" s="5">
        <v>13.475067881220738</v>
      </c>
      <c r="O91" s="5">
        <f>AVERAGE(N91:N94)</f>
        <v>4239633981624.5186</v>
      </c>
      <c r="P91" s="5">
        <f>_xlfn.STDEV.P(N91:N94)/SQRT(4)</f>
        <v>3671630730812.5928</v>
      </c>
      <c r="Q91" s="7">
        <v>49.766042911411212</v>
      </c>
      <c r="R91" s="7">
        <f>AVERAGE(Q91:Q94)</f>
        <v>25897315998537.262</v>
      </c>
      <c r="S91" s="7">
        <f>_xlfn.STDEV.P(Q91:Q94)/SQRT(4)</f>
        <v>22427733544473.512</v>
      </c>
    </row>
    <row r="92" spans="1:19" x14ac:dyDescent="0.35">
      <c r="A92" s="9" t="s">
        <v>99</v>
      </c>
      <c r="B92" s="9" t="s">
        <v>153</v>
      </c>
      <c r="C92" s="14">
        <v>6</v>
      </c>
      <c r="D92" s="9" t="s">
        <v>154</v>
      </c>
      <c r="E92" s="9" t="s">
        <v>152</v>
      </c>
      <c r="F92" s="3">
        <v>3.7511544333371543</v>
      </c>
      <c r="G92" s="3">
        <v>0.56328047820658989</v>
      </c>
      <c r="H92" s="3">
        <v>4.3144349115437439</v>
      </c>
      <c r="I92" s="3"/>
      <c r="J92" s="3"/>
      <c r="K92" s="4">
        <v>8.4357301858881719</v>
      </c>
      <c r="L92" s="4"/>
      <c r="M92" s="4"/>
      <c r="N92" s="5">
        <v>1.5781291983489263</v>
      </c>
      <c r="O92" s="5"/>
      <c r="P92" s="5"/>
      <c r="Q92" s="7">
        <v>9.6721078259537183</v>
      </c>
    </row>
    <row r="93" spans="1:19" x14ac:dyDescent="0.35">
      <c r="A93" s="9" t="s">
        <v>100</v>
      </c>
      <c r="B93" s="9" t="s">
        <v>153</v>
      </c>
      <c r="C93" s="14">
        <v>8</v>
      </c>
      <c r="D93" s="9" t="s">
        <v>154</v>
      </c>
      <c r="E93" s="9" t="s">
        <v>152</v>
      </c>
      <c r="F93" s="3">
        <v>66852028976514.305</v>
      </c>
      <c r="G93" s="3">
        <v>6942070000467.7041</v>
      </c>
      <c r="H93" s="3">
        <v>73794098976982.016</v>
      </c>
      <c r="I93" s="3"/>
      <c r="J93" s="3"/>
      <c r="K93" s="4">
        <v>71020619893209.438</v>
      </c>
      <c r="L93" s="4"/>
      <c r="M93" s="4"/>
      <c r="N93" s="5">
        <v>16958535926421.836</v>
      </c>
      <c r="O93" s="5"/>
      <c r="P93" s="5"/>
      <c r="Q93" s="7">
        <v>103589263993827.16</v>
      </c>
    </row>
    <row r="94" spans="1:19" x14ac:dyDescent="0.35">
      <c r="A94" s="9" t="s">
        <v>101</v>
      </c>
      <c r="B94" s="9" t="s">
        <v>153</v>
      </c>
      <c r="C94" s="14">
        <v>13</v>
      </c>
      <c r="D94" s="9" t="s">
        <v>154</v>
      </c>
      <c r="E94" s="9" t="s">
        <v>152</v>
      </c>
      <c r="F94" s="3">
        <v>168.72009314939876</v>
      </c>
      <c r="G94" s="3">
        <v>24.69338278784819</v>
      </c>
      <c r="H94" s="3">
        <v>193.41347593724694</v>
      </c>
      <c r="I94" s="3"/>
      <c r="J94" s="3"/>
      <c r="K94" s="4">
        <v>292.23076853106772</v>
      </c>
      <c r="L94" s="4"/>
      <c r="M94" s="4"/>
      <c r="N94" s="5">
        <v>61.185406778680417</v>
      </c>
      <c r="O94" s="5"/>
      <c r="P94" s="5"/>
      <c r="Q94" s="7">
        <v>262.45945058576842</v>
      </c>
    </row>
    <row r="95" spans="1:19" x14ac:dyDescent="0.35">
      <c r="A95" s="10" t="s">
        <v>102</v>
      </c>
      <c r="B95" s="10" t="s">
        <v>155</v>
      </c>
      <c r="C95" s="19">
        <v>4</v>
      </c>
      <c r="D95" s="10" t="s">
        <v>154</v>
      </c>
      <c r="E95" s="10" t="s">
        <v>152</v>
      </c>
      <c r="F95" s="3">
        <v>183.06320361001454</v>
      </c>
      <c r="G95" s="3">
        <v>18.993970756917875</v>
      </c>
      <c r="H95" s="3">
        <v>202.05717436693243</v>
      </c>
      <c r="I95" s="3">
        <f>AVERAGE(H95:H98)</f>
        <v>102.17995968804883</v>
      </c>
      <c r="J95" s="3">
        <f>_xlfn.STDEV.P(H95:H98)/SQRT(4)</f>
        <v>42.389448528643285</v>
      </c>
      <c r="K95" s="4">
        <v>193.78143096697463</v>
      </c>
      <c r="L95" s="4">
        <f>AVERAGE(K95:K98)</f>
        <v>108.57398459720233</v>
      </c>
      <c r="M95" s="4">
        <f>_xlfn.STDEV.P(K95:K98)/SQRT(4)</f>
        <v>42.996305028279416</v>
      </c>
      <c r="N95" s="5">
        <v>45.730412617237114</v>
      </c>
      <c r="O95" s="5">
        <f>AVERAGE(N95:N98)</f>
        <v>27.117620497534627</v>
      </c>
      <c r="P95" s="5">
        <f>_xlfn.STDEV.P(N95:N98)/SQRT(4)</f>
        <v>10.88475433944274</v>
      </c>
      <c r="Q95" s="7">
        <v>256.25479714067484</v>
      </c>
      <c r="R95" s="7">
        <f>AVERAGE(Q95:Q98)</f>
        <v>146.21836292983824</v>
      </c>
      <c r="S95" s="7">
        <f>_xlfn.STDEV.P(Q95:Q98)/SQRT(4)</f>
        <v>58.413681624053552</v>
      </c>
    </row>
    <row r="96" spans="1:19" x14ac:dyDescent="0.35">
      <c r="A96" s="10" t="s">
        <v>103</v>
      </c>
      <c r="B96" s="10" t="s">
        <v>155</v>
      </c>
      <c r="C96" s="19">
        <v>9</v>
      </c>
      <c r="D96" s="10" t="s">
        <v>154</v>
      </c>
      <c r="E96" s="10" t="s">
        <v>152</v>
      </c>
      <c r="F96" s="3">
        <v>148.98073530123057</v>
      </c>
      <c r="G96" s="3">
        <v>21.128312531278187</v>
      </c>
      <c r="H96" s="3">
        <v>170.10904783250876</v>
      </c>
      <c r="I96" s="3"/>
      <c r="J96" s="3"/>
      <c r="K96" s="4">
        <v>194.84601444234198</v>
      </c>
      <c r="L96" s="4"/>
      <c r="M96" s="4"/>
      <c r="N96" s="5">
        <v>51.527839889234798</v>
      </c>
      <c r="O96" s="5"/>
      <c r="P96" s="5"/>
      <c r="Q96" s="7">
        <v>268.62943539833333</v>
      </c>
    </row>
    <row r="97" spans="1:19" x14ac:dyDescent="0.35">
      <c r="A97" s="10" t="s">
        <v>104</v>
      </c>
      <c r="B97" s="10" t="s">
        <v>155</v>
      </c>
      <c r="C97" s="19">
        <v>11</v>
      </c>
      <c r="D97" s="10" t="s">
        <v>154</v>
      </c>
      <c r="E97" s="10" t="s">
        <v>152</v>
      </c>
      <c r="F97" s="3">
        <v>21.378852667708394</v>
      </c>
      <c r="G97" s="3">
        <v>3.2441703556863186</v>
      </c>
      <c r="H97" s="3">
        <v>24.623023023394712</v>
      </c>
      <c r="I97" s="3"/>
      <c r="J97" s="3"/>
      <c r="K97" s="4">
        <v>32.13850641273212</v>
      </c>
      <c r="L97" s="4"/>
      <c r="M97" s="4"/>
      <c r="N97" s="5">
        <v>9.338502146896225</v>
      </c>
      <c r="O97" s="5"/>
      <c r="P97" s="5"/>
      <c r="Q97" s="7">
        <v>45.585023577279671</v>
      </c>
    </row>
    <row r="98" spans="1:19" x14ac:dyDescent="0.35">
      <c r="A98" s="10" t="s">
        <v>105</v>
      </c>
      <c r="B98" s="10" t="s">
        <v>155</v>
      </c>
      <c r="C98" s="19">
        <v>16</v>
      </c>
      <c r="D98" s="10" t="s">
        <v>154</v>
      </c>
      <c r="E98" s="10" t="s">
        <v>152</v>
      </c>
      <c r="F98" s="3">
        <v>11.083613676744662</v>
      </c>
      <c r="G98" s="3">
        <v>0.84697985261474273</v>
      </c>
      <c r="H98" s="3">
        <v>11.930593529359404</v>
      </c>
      <c r="I98" s="3"/>
      <c r="J98" s="3"/>
      <c r="K98" s="4">
        <v>13.529986566760599</v>
      </c>
      <c r="L98" s="4"/>
      <c r="M98" s="4"/>
      <c r="N98" s="5">
        <v>1.8737273367703868</v>
      </c>
      <c r="O98" s="5"/>
      <c r="P98" s="5"/>
      <c r="Q98" s="7">
        <v>14.404195603065093</v>
      </c>
    </row>
    <row r="99" spans="1:19" x14ac:dyDescent="0.35">
      <c r="A99" s="10"/>
      <c r="B99" s="10"/>
      <c r="C99" s="19"/>
      <c r="D99" s="10"/>
      <c r="E99" s="10"/>
      <c r="F99" s="3"/>
      <c r="G99" s="3"/>
      <c r="H99" s="3"/>
      <c r="I99" s="3"/>
      <c r="J99" s="3"/>
      <c r="K99" s="4"/>
      <c r="L99" s="4"/>
      <c r="M99" s="4"/>
      <c r="N99" s="5"/>
      <c r="O99" s="5"/>
      <c r="P99" s="5"/>
      <c r="Q99" s="7"/>
    </row>
    <row r="100" spans="1:19" x14ac:dyDescent="0.35">
      <c r="A100" s="1" t="s">
        <v>160</v>
      </c>
    </row>
    <row r="101" spans="1:19" x14ac:dyDescent="0.35">
      <c r="A101" s="18" t="s">
        <v>106</v>
      </c>
      <c r="B101" s="18" t="s">
        <v>140</v>
      </c>
      <c r="C101" s="20">
        <v>1</v>
      </c>
      <c r="D101" s="18" t="s">
        <v>156</v>
      </c>
      <c r="E101" s="18" t="s">
        <v>152</v>
      </c>
      <c r="I101" s="3">
        <f>AVERAGE(H101:H104)</f>
        <v>114.96076811349171</v>
      </c>
      <c r="J101" s="3">
        <f>_xlfn.STDEV.P(H101:H104)/SQRT(4)</f>
        <v>50.319684217124035</v>
      </c>
      <c r="L101" s="4">
        <f>AVERAGE(K101:K104)</f>
        <v>161.29850729750896</v>
      </c>
      <c r="M101" s="4">
        <f>_xlfn.STDEV.P(K101:K104)/SQRT(4)</f>
        <v>68.021550946847015</v>
      </c>
      <c r="O101" s="5">
        <f>AVERAGE(N101:N104)</f>
        <v>48.908639402744797</v>
      </c>
      <c r="P101" s="5">
        <f>_xlfn.STDEV.P(N101:N104)/SQRT(4)</f>
        <v>19.420014716574642</v>
      </c>
      <c r="R101" s="7">
        <f>AVERAGE(Q101:Q104)</f>
        <v>145.80676233822123</v>
      </c>
      <c r="S101" s="7">
        <f>_xlfn.STDEV.P(Q101:Q104)/SQRT(4)</f>
        <v>61.022617835915533</v>
      </c>
    </row>
    <row r="102" spans="1:19" x14ac:dyDescent="0.35">
      <c r="A102" s="18" t="s">
        <v>107</v>
      </c>
      <c r="B102" s="18" t="s">
        <v>140</v>
      </c>
      <c r="C102" s="20">
        <v>10</v>
      </c>
      <c r="D102" s="18" t="s">
        <v>156</v>
      </c>
      <c r="E102" s="18" t="s">
        <v>152</v>
      </c>
      <c r="F102" s="3">
        <v>56.184648877332982</v>
      </c>
      <c r="G102" s="3">
        <v>7.5141430615044422</v>
      </c>
      <c r="H102" s="3">
        <v>63.698791938837424</v>
      </c>
      <c r="I102" s="3"/>
      <c r="J102" s="3"/>
      <c r="K102" s="4">
        <v>105.15186610474559</v>
      </c>
      <c r="L102" s="4"/>
      <c r="M102" s="4"/>
      <c r="N102" s="5">
        <v>38.995421781493768</v>
      </c>
      <c r="O102" s="5"/>
      <c r="P102" s="5"/>
      <c r="Q102" s="7">
        <v>96.403890102832008</v>
      </c>
    </row>
    <row r="103" spans="1:19" x14ac:dyDescent="0.35">
      <c r="A103" s="18" t="s">
        <v>108</v>
      </c>
      <c r="B103" s="18" t="s">
        <v>140</v>
      </c>
      <c r="C103" s="20">
        <v>12</v>
      </c>
      <c r="D103" s="18" t="s">
        <v>156</v>
      </c>
      <c r="E103" s="18" t="s">
        <v>152</v>
      </c>
      <c r="F103" s="3">
        <v>226.51933657298807</v>
      </c>
      <c r="G103" s="3">
        <v>29.057553742064769</v>
      </c>
      <c r="H103" s="3">
        <v>255.57689031505282</v>
      </c>
      <c r="I103" s="3"/>
      <c r="J103" s="3"/>
      <c r="K103" s="4">
        <v>348.73698836306392</v>
      </c>
      <c r="L103" s="4"/>
      <c r="M103" s="4"/>
      <c r="N103" s="5">
        <v>100.65325860970094</v>
      </c>
      <c r="O103" s="5"/>
      <c r="P103" s="5"/>
      <c r="Q103" s="7">
        <v>313.72857579957298</v>
      </c>
    </row>
    <row r="104" spans="1:19" x14ac:dyDescent="0.35">
      <c r="A104" s="18" t="s">
        <v>109</v>
      </c>
      <c r="B104" s="18" t="s">
        <v>140</v>
      </c>
      <c r="C104" s="20">
        <v>15</v>
      </c>
      <c r="D104" s="18" t="s">
        <v>156</v>
      </c>
      <c r="E104" s="18" t="s">
        <v>152</v>
      </c>
      <c r="F104" s="3">
        <v>22.792775729339223</v>
      </c>
      <c r="G104" s="3">
        <v>2.8138463572456511</v>
      </c>
      <c r="H104" s="3">
        <v>25.606622086584874</v>
      </c>
      <c r="I104" s="3"/>
      <c r="J104" s="3"/>
      <c r="K104" s="4">
        <v>30.006667424717371</v>
      </c>
      <c r="L104" s="4"/>
      <c r="M104" s="4"/>
      <c r="N104" s="5">
        <v>7.077237817039677</v>
      </c>
      <c r="O104" s="5"/>
      <c r="P104" s="5"/>
      <c r="Q104" s="7">
        <v>27.287821112258726</v>
      </c>
    </row>
    <row r="105" spans="1:19" x14ac:dyDescent="0.35">
      <c r="A105" s="8" t="s">
        <v>110</v>
      </c>
      <c r="B105" s="8" t="s">
        <v>145</v>
      </c>
      <c r="C105" s="13">
        <v>2</v>
      </c>
      <c r="D105" s="8" t="s">
        <v>156</v>
      </c>
      <c r="E105" s="8" t="s">
        <v>152</v>
      </c>
      <c r="F105" s="3">
        <v>22.969780574993464</v>
      </c>
      <c r="G105" s="3">
        <v>2.7468360763674924</v>
      </c>
      <c r="H105" s="3">
        <v>25.716616651360958</v>
      </c>
      <c r="I105" s="3">
        <f>AVERAGE(H105:H108)</f>
        <v>50.955456425488649</v>
      </c>
      <c r="J105" s="3">
        <f>_xlfn.STDEV.P(H105:H108)/SQRT(4)</f>
        <v>12.22059618449731</v>
      </c>
      <c r="K105" s="4">
        <v>20.644829415442558</v>
      </c>
      <c r="L105" s="4">
        <f>AVERAGE(K105:K108)</f>
        <v>42.450114387080433</v>
      </c>
      <c r="M105" s="4">
        <f>_xlfn.STDEV.P(K105:K108)/SQRT(4)</f>
        <v>8.8125573344074581</v>
      </c>
      <c r="N105" s="5">
        <v>4.9888550677565888</v>
      </c>
      <c r="O105" s="5">
        <f>AVERAGE(N105:N108)</f>
        <v>9.4169454218702633</v>
      </c>
      <c r="P105" s="5">
        <f>_xlfn.STDEV.P(N105:N108)/SQRT(4)</f>
        <v>1.7508794707082185</v>
      </c>
      <c r="Q105" s="7">
        <v>27.970989207004695</v>
      </c>
      <c r="R105" s="7">
        <f>AVERAGE(Q105:Q108)</f>
        <v>54.16303536498954</v>
      </c>
      <c r="S105" s="7">
        <f>_xlfn.STDEV.P(Q105:Q108)/SQRT(4)</f>
        <v>9.9749728655403889</v>
      </c>
    </row>
    <row r="106" spans="1:19" x14ac:dyDescent="0.35">
      <c r="A106" s="8" t="s">
        <v>111</v>
      </c>
      <c r="B106" s="8" t="s">
        <v>145</v>
      </c>
      <c r="C106" s="13">
        <v>5</v>
      </c>
      <c r="D106" s="8" t="s">
        <v>156</v>
      </c>
      <c r="E106" s="8" t="s">
        <v>152</v>
      </c>
      <c r="F106" s="3">
        <v>26.156270767297531</v>
      </c>
      <c r="G106" s="3">
        <v>3.493979019234752</v>
      </c>
      <c r="H106" s="3">
        <v>29.650249786532285</v>
      </c>
      <c r="I106" s="3"/>
      <c r="J106" s="3"/>
      <c r="K106" s="4">
        <v>30.040628980905012</v>
      </c>
      <c r="L106" s="4"/>
      <c r="M106" s="4"/>
      <c r="N106" s="5">
        <v>6.9973400704464241</v>
      </c>
      <c r="O106" s="5"/>
      <c r="P106" s="5"/>
      <c r="Q106" s="7">
        <v>42.344369272733758</v>
      </c>
    </row>
    <row r="107" spans="1:19" x14ac:dyDescent="0.35">
      <c r="A107" s="8" t="s">
        <v>112</v>
      </c>
      <c r="B107" s="8" t="s">
        <v>145</v>
      </c>
      <c r="C107" s="13">
        <v>7</v>
      </c>
      <c r="D107" s="8" t="s">
        <v>156</v>
      </c>
      <c r="E107" s="8" t="s">
        <v>152</v>
      </c>
      <c r="F107" s="3">
        <v>57.002692079888327</v>
      </c>
      <c r="G107" s="3">
        <v>6.8468651601503554</v>
      </c>
      <c r="H107" s="3">
        <v>63.849557240038685</v>
      </c>
      <c r="I107" s="3"/>
      <c r="J107" s="3"/>
      <c r="K107" s="4">
        <v>55.830058656814927</v>
      </c>
      <c r="L107" s="4"/>
      <c r="M107" s="4"/>
      <c r="N107" s="5">
        <v>12.574973545773839</v>
      </c>
      <c r="O107" s="5"/>
      <c r="P107" s="5"/>
      <c r="Q107" s="7">
        <v>68.483838914637417</v>
      </c>
    </row>
    <row r="108" spans="1:19" x14ac:dyDescent="0.35">
      <c r="A108" s="8" t="s">
        <v>113</v>
      </c>
      <c r="B108" s="8" t="s">
        <v>145</v>
      </c>
      <c r="C108" s="13">
        <v>14</v>
      </c>
      <c r="D108" s="8" t="s">
        <v>156</v>
      </c>
      <c r="E108" s="8" t="s">
        <v>152</v>
      </c>
      <c r="F108" s="3">
        <v>75.83320111468143</v>
      </c>
      <c r="G108" s="3">
        <v>8.7722009093412545</v>
      </c>
      <c r="H108" s="3">
        <v>84.605402024022681</v>
      </c>
      <c r="I108" s="3"/>
      <c r="J108" s="3"/>
      <c r="K108" s="4">
        <v>63.284940495159233</v>
      </c>
      <c r="L108" s="4"/>
      <c r="M108" s="4"/>
      <c r="N108" s="5">
        <v>13.106613003504204</v>
      </c>
      <c r="O108" s="5"/>
      <c r="P108" s="5"/>
      <c r="Q108" s="7">
        <v>77.852944065582292</v>
      </c>
    </row>
    <row r="109" spans="1:19" x14ac:dyDescent="0.35">
      <c r="A109" s="9" t="s">
        <v>114</v>
      </c>
      <c r="B109" s="9" t="s">
        <v>153</v>
      </c>
      <c r="C109" s="14">
        <v>3</v>
      </c>
      <c r="D109" s="9" t="s">
        <v>156</v>
      </c>
      <c r="E109" s="9" t="s">
        <v>152</v>
      </c>
      <c r="F109" s="3">
        <v>138.14725759514769</v>
      </c>
      <c r="G109" s="3">
        <v>17.403128595580053</v>
      </c>
      <c r="H109" s="3">
        <v>155.55038619072775</v>
      </c>
      <c r="I109" s="3">
        <f>AVERAGE(H109:H112)</f>
        <v>120.71178169004314</v>
      </c>
      <c r="J109" s="3">
        <f>_xlfn.STDEV.P(H109:H112)/SQRT(4)</f>
        <v>17.419302250342312</v>
      </c>
      <c r="K109" s="4">
        <v>144.81468416155676</v>
      </c>
      <c r="L109" s="4">
        <f>AVERAGE(K109:K112)</f>
        <v>138.68281343426713</v>
      </c>
      <c r="M109" s="4">
        <f>_xlfn.STDEV.P(K109:K112)/SQRT(4)</f>
        <v>3.065935363644805</v>
      </c>
      <c r="N109" s="5">
        <v>44.645112050925349</v>
      </c>
      <c r="O109" s="5">
        <f>AVERAGE(N109:N112)</f>
        <v>39.777346792093205</v>
      </c>
      <c r="P109" s="5">
        <f>_xlfn.STDEV.P(N109:N112)/SQRT(4)</f>
        <v>2.43388262941607</v>
      </c>
      <c r="Q109" s="7">
        <v>176.70210729021551</v>
      </c>
      <c r="R109" s="7">
        <f>AVERAGE(Q109:Q112)</f>
        <v>141.06172840874186</v>
      </c>
      <c r="S109" s="7">
        <f>_xlfn.STDEV.P(Q109:Q112)/SQRT(4)</f>
        <v>17.820189440736826</v>
      </c>
    </row>
    <row r="110" spans="1:19" x14ac:dyDescent="0.35">
      <c r="A110" s="9" t="s">
        <v>115</v>
      </c>
      <c r="B110" s="9" t="s">
        <v>153</v>
      </c>
      <c r="C110" s="14">
        <v>6</v>
      </c>
      <c r="D110" s="9" t="s">
        <v>156</v>
      </c>
      <c r="E110" s="9" t="s">
        <v>152</v>
      </c>
      <c r="F110" s="3">
        <v>73.506711620280285</v>
      </c>
      <c r="G110" s="3">
        <v>12.36646556907824</v>
      </c>
      <c r="H110" s="3">
        <v>85.873177189358529</v>
      </c>
      <c r="I110" s="3"/>
      <c r="J110" s="3"/>
      <c r="K110" s="4">
        <v>132.55094270697754</v>
      </c>
      <c r="L110" s="4"/>
      <c r="M110" s="4"/>
      <c r="N110" s="5">
        <v>34.909581533261061</v>
      </c>
      <c r="O110" s="5"/>
      <c r="P110" s="5"/>
      <c r="Q110" s="7">
        <v>105.42134952726819</v>
      </c>
    </row>
    <row r="111" spans="1:19" x14ac:dyDescent="0.35">
      <c r="A111" s="9" t="s">
        <v>116</v>
      </c>
      <c r="B111" s="9" t="s">
        <v>153</v>
      </c>
      <c r="C111" s="14">
        <v>8</v>
      </c>
      <c r="D111" s="9" t="s">
        <v>156</v>
      </c>
      <c r="E111" s="9" t="s">
        <v>152</v>
      </c>
    </row>
    <row r="112" spans="1:19" x14ac:dyDescent="0.35">
      <c r="A112" s="9" t="s">
        <v>117</v>
      </c>
      <c r="B112" s="9" t="s">
        <v>153</v>
      </c>
      <c r="C112" s="14">
        <v>13</v>
      </c>
      <c r="D112" s="9" t="s">
        <v>156</v>
      </c>
      <c r="E112" s="9" t="s">
        <v>152</v>
      </c>
    </row>
    <row r="113" spans="1:19" x14ac:dyDescent="0.35">
      <c r="A113" s="10" t="s">
        <v>118</v>
      </c>
      <c r="B113" s="10" t="s">
        <v>155</v>
      </c>
      <c r="C113" s="19">
        <v>4</v>
      </c>
      <c r="D113" s="10" t="s">
        <v>156</v>
      </c>
      <c r="E113" s="10" t="s">
        <v>152</v>
      </c>
      <c r="F113" s="3">
        <v>729.5021890325097</v>
      </c>
      <c r="G113" s="3">
        <v>74.545789121299194</v>
      </c>
      <c r="H113" s="3">
        <v>804.04797815380891</v>
      </c>
      <c r="I113" s="3">
        <f>AVERAGE(H113:H116)</f>
        <v>638.77345305155916</v>
      </c>
      <c r="J113" s="3">
        <f>_xlfn.STDEV.P(H113:H116)/SQRT(4)</f>
        <v>204.50187408935184</v>
      </c>
      <c r="K113" s="4">
        <v>677.81028505251606</v>
      </c>
      <c r="L113" s="4">
        <f>AVERAGE(K113:K116)</f>
        <v>632.84868833558357</v>
      </c>
      <c r="M113" s="4">
        <f>_xlfn.STDEV.P(K113:K116)/SQRT(4)</f>
        <v>242.55822179192853</v>
      </c>
      <c r="N113" s="5">
        <v>142.93542165760948</v>
      </c>
      <c r="O113" s="5">
        <f>AVERAGE(N113:N116)</f>
        <v>225.76192979038478</v>
      </c>
      <c r="P113" s="5">
        <f>_xlfn.STDEV.P(N113:N116)/SQRT(4)</f>
        <v>124.52292631181331</v>
      </c>
      <c r="Q113" s="7">
        <v>1074.4852118031142</v>
      </c>
      <c r="R113" s="7">
        <f>AVERAGE(Q113:Q116)</f>
        <v>890.56684951563773</v>
      </c>
      <c r="S113" s="7">
        <f>_xlfn.STDEV.P(Q113:Q116)/SQRT(4)</f>
        <v>326.01308719481113</v>
      </c>
    </row>
    <row r="114" spans="1:19" x14ac:dyDescent="0.35">
      <c r="A114" s="10" t="s">
        <v>119</v>
      </c>
      <c r="B114" s="10" t="s">
        <v>155</v>
      </c>
      <c r="C114" s="19">
        <v>9</v>
      </c>
      <c r="D114" s="10" t="s">
        <v>156</v>
      </c>
      <c r="E114" s="10" t="s">
        <v>152</v>
      </c>
      <c r="F114" s="3">
        <v>454.20059535033363</v>
      </c>
      <c r="G114" s="3">
        <v>55.302270058168439</v>
      </c>
      <c r="H114" s="3">
        <v>509.50286540850209</v>
      </c>
      <c r="I114" s="3"/>
      <c r="J114" s="3"/>
      <c r="K114" s="4">
        <v>393.71828423458192</v>
      </c>
      <c r="L114" s="4"/>
      <c r="M114" s="4"/>
      <c r="N114" s="5">
        <v>94.724626423645333</v>
      </c>
      <c r="O114" s="5"/>
      <c r="P114" s="5"/>
      <c r="Q114" s="7">
        <v>542.58776890824083</v>
      </c>
    </row>
    <row r="115" spans="1:19" x14ac:dyDescent="0.35">
      <c r="A115" s="10" t="s">
        <v>120</v>
      </c>
      <c r="B115" s="10" t="s">
        <v>155</v>
      </c>
      <c r="C115" s="19">
        <v>11</v>
      </c>
      <c r="D115" s="10" t="s">
        <v>156</v>
      </c>
      <c r="E115" s="10" t="s">
        <v>152</v>
      </c>
      <c r="F115" s="3">
        <v>54.61552792066346</v>
      </c>
      <c r="G115" s="3">
        <v>7.3798076336218159</v>
      </c>
      <c r="H115" s="3">
        <v>61.995335554285276</v>
      </c>
      <c r="K115" s="4">
        <v>72.933778056713379</v>
      </c>
      <c r="L115" s="4"/>
      <c r="M115" s="4"/>
      <c r="N115" s="5">
        <v>15.522370415620724</v>
      </c>
      <c r="O115" s="5"/>
      <c r="P115" s="5"/>
      <c r="Q115" s="7">
        <v>97.331773455526019</v>
      </c>
    </row>
    <row r="116" spans="1:19" x14ac:dyDescent="0.35">
      <c r="A116" s="10" t="s">
        <v>121</v>
      </c>
      <c r="B116" s="10" t="s">
        <v>155</v>
      </c>
      <c r="C116" s="19">
        <v>16</v>
      </c>
      <c r="D116" s="10" t="s">
        <v>156</v>
      </c>
      <c r="E116" s="10" t="s">
        <v>152</v>
      </c>
      <c r="F116" s="3">
        <v>1056.0201107213177</v>
      </c>
      <c r="G116" s="3">
        <v>123.52752236832281</v>
      </c>
      <c r="H116" s="3">
        <v>1179.5476330896404</v>
      </c>
      <c r="I116" s="3"/>
      <c r="J116" s="3"/>
      <c r="K116" s="4">
        <v>1386.9324059985227</v>
      </c>
      <c r="L116" s="4"/>
      <c r="M116" s="4"/>
      <c r="N116" s="5">
        <v>649.86530066466355</v>
      </c>
      <c r="O116" s="5"/>
      <c r="P116" s="5"/>
      <c r="Q116" s="7">
        <v>1847.8626438956699</v>
      </c>
    </row>
    <row r="117" spans="1:19" x14ac:dyDescent="0.35">
      <c r="A117" s="10"/>
      <c r="B117" s="10"/>
      <c r="C117" s="19"/>
      <c r="D117" s="10"/>
      <c r="E117" s="10"/>
      <c r="F117" s="3"/>
      <c r="G117" s="3"/>
      <c r="H117" s="3"/>
      <c r="I117" s="3"/>
      <c r="J117" s="3"/>
      <c r="K117" s="4"/>
      <c r="L117" s="4"/>
      <c r="M117" s="4"/>
      <c r="N117" s="5"/>
      <c r="O117" s="5"/>
      <c r="P117" s="5"/>
      <c r="Q117" s="7"/>
    </row>
    <row r="118" spans="1:19" x14ac:dyDescent="0.35">
      <c r="A118" s="1" t="s">
        <v>160</v>
      </c>
    </row>
    <row r="119" spans="1:19" x14ac:dyDescent="0.35">
      <c r="A119" s="18" t="s">
        <v>122</v>
      </c>
      <c r="B119" s="18" t="s">
        <v>140</v>
      </c>
      <c r="C119" s="20">
        <v>1</v>
      </c>
      <c r="D119" s="18" t="s">
        <v>157</v>
      </c>
      <c r="E119" s="18" t="s">
        <v>152</v>
      </c>
      <c r="F119" s="3">
        <v>22.792775729339223</v>
      </c>
      <c r="G119" s="3">
        <v>2.8138463572456511</v>
      </c>
      <c r="H119" s="3">
        <v>25.606622086584874</v>
      </c>
      <c r="I119" s="3">
        <f>AVERAGE(H119:H122)</f>
        <v>47.292268399177431</v>
      </c>
      <c r="J119" s="3">
        <f>_xlfn.STDEV.P(H119:H122)/SQRT(4)</f>
        <v>8.991003930104787</v>
      </c>
      <c r="K119" s="4">
        <v>30.006667424717371</v>
      </c>
      <c r="L119" s="4">
        <f>AVERAGE(K119:K122)</f>
        <v>66.421416404517544</v>
      </c>
      <c r="M119" s="4">
        <f>_xlfn.STDEV.P(K119:K122)/SQRT(4)</f>
        <v>13.480890120511955</v>
      </c>
      <c r="N119" s="5">
        <v>7.077237817039677</v>
      </c>
      <c r="O119" s="5">
        <f>AVERAGE(N119:N122)</f>
        <v>28.280051984278145</v>
      </c>
      <c r="P119" s="5">
        <f>_xlfn.STDEV.P(N119:N122)/SQRT(4)</f>
        <v>8.5920262574407005</v>
      </c>
      <c r="Q119" s="7">
        <v>27.287821112258726</v>
      </c>
      <c r="R119" s="7">
        <f>AVERAGE(Q119:Q122)</f>
        <v>77.748856522812289</v>
      </c>
      <c r="S119" s="7">
        <f>_xlfn.STDEV.P(Q119:Q122)/SQRT(4)</f>
        <v>20.905920886261541</v>
      </c>
    </row>
    <row r="120" spans="1:19" x14ac:dyDescent="0.35">
      <c r="A120" s="18" t="s">
        <v>123</v>
      </c>
      <c r="B120" s="18" t="s">
        <v>140</v>
      </c>
      <c r="C120" s="20">
        <v>10</v>
      </c>
      <c r="D120" s="18" t="s">
        <v>157</v>
      </c>
      <c r="E120" s="18" t="s">
        <v>152</v>
      </c>
      <c r="F120" s="3">
        <v>40.467400765115862</v>
      </c>
      <c r="G120" s="3">
        <v>6.164279642754086</v>
      </c>
      <c r="H120" s="3">
        <v>46.63168040786995</v>
      </c>
      <c r="I120" s="3"/>
      <c r="J120" s="3"/>
      <c r="K120" s="4">
        <v>74.836909910586854</v>
      </c>
      <c r="L120" s="4"/>
      <c r="M120" s="4"/>
      <c r="N120" s="5">
        <v>28.597102267714526</v>
      </c>
      <c r="O120" s="5"/>
      <c r="P120" s="5"/>
      <c r="Q120" s="7">
        <v>76.284653821482436</v>
      </c>
    </row>
    <row r="121" spans="1:19" x14ac:dyDescent="0.35">
      <c r="A121" s="18" t="s">
        <v>124</v>
      </c>
      <c r="B121" s="18" t="s">
        <v>140</v>
      </c>
      <c r="C121" s="20">
        <v>12</v>
      </c>
      <c r="D121" s="18" t="s">
        <v>157</v>
      </c>
      <c r="E121" s="18" t="s">
        <v>152</v>
      </c>
      <c r="F121" s="3">
        <v>62.537795663198523</v>
      </c>
      <c r="G121" s="3">
        <v>7.1007070398789356</v>
      </c>
      <c r="H121" s="3">
        <v>69.638502703077464</v>
      </c>
      <c r="I121" s="3"/>
      <c r="J121" s="3"/>
      <c r="K121" s="4">
        <v>94.420671878248413</v>
      </c>
      <c r="L121" s="4"/>
      <c r="M121" s="4"/>
      <c r="N121" s="5">
        <v>49.165815868080223</v>
      </c>
      <c r="O121" s="5"/>
      <c r="P121" s="5"/>
      <c r="Q121" s="7">
        <v>129.67409463469573</v>
      </c>
    </row>
    <row r="122" spans="1:19" x14ac:dyDescent="0.35">
      <c r="A122" s="18" t="s">
        <v>125</v>
      </c>
      <c r="B122" s="18" t="s">
        <v>140</v>
      </c>
      <c r="C122" s="20">
        <v>15</v>
      </c>
      <c r="D122" s="18" t="s">
        <v>157</v>
      </c>
      <c r="E122" s="18" t="s">
        <v>152</v>
      </c>
    </row>
    <row r="123" spans="1:19" x14ac:dyDescent="0.35">
      <c r="A123" s="8" t="s">
        <v>126</v>
      </c>
      <c r="B123" s="8" t="s">
        <v>145</v>
      </c>
      <c r="C123" s="13">
        <v>2</v>
      </c>
      <c r="D123" s="8" t="s">
        <v>157</v>
      </c>
      <c r="E123" s="8" t="s">
        <v>152</v>
      </c>
      <c r="F123" s="3">
        <v>20.997295152774189</v>
      </c>
      <c r="G123" s="3">
        <v>2.3483537685307421</v>
      </c>
      <c r="H123" s="3">
        <v>23.345648921304932</v>
      </c>
      <c r="I123" s="3">
        <f>AVERAGE(H123:H126)</f>
        <v>28.290170561914078</v>
      </c>
      <c r="J123" s="3">
        <f>_xlfn.STDEV.P(H123:H126)/SQRT(4)</f>
        <v>3.5994879686617653</v>
      </c>
      <c r="K123" s="4">
        <v>10.70910294194816</v>
      </c>
      <c r="L123" s="4">
        <f>AVERAGE(K123:K126)</f>
        <v>21.333716599523996</v>
      </c>
      <c r="M123" s="4">
        <f>_xlfn.STDEV.P(K123:K126)/SQRT(4)</f>
        <v>3.3628720114812696</v>
      </c>
      <c r="N123" s="5">
        <v>2.8544926044952299</v>
      </c>
      <c r="O123" s="5">
        <f>AVERAGE(N123:N126)</f>
        <v>5.6868011645446401</v>
      </c>
      <c r="P123" s="5">
        <f>_xlfn.STDEV.P(N123:N126)/SQRT(4)</f>
        <v>0.85459781932242429</v>
      </c>
      <c r="Q123" s="7">
        <v>20.345608406445081</v>
      </c>
      <c r="R123" s="7">
        <f>AVERAGE(Q123:Q126)</f>
        <v>33.916803801823995</v>
      </c>
      <c r="S123" s="7">
        <f>_xlfn.STDEV.P(Q123:Q126)/SQRT(4)</f>
        <v>4.6154022086229682</v>
      </c>
    </row>
    <row r="124" spans="1:19" x14ac:dyDescent="0.35">
      <c r="A124" s="8" t="s">
        <v>127</v>
      </c>
      <c r="B124" s="8" t="s">
        <v>145</v>
      </c>
      <c r="C124" s="13">
        <v>5</v>
      </c>
      <c r="D124" s="8" t="s">
        <v>157</v>
      </c>
      <c r="E124" s="8" t="s">
        <v>152</v>
      </c>
      <c r="F124" s="3">
        <v>20.205707215039343</v>
      </c>
      <c r="G124" s="3">
        <v>2.8494768551744771</v>
      </c>
      <c r="H124" s="3">
        <v>23.055184070213819</v>
      </c>
      <c r="I124" s="3"/>
      <c r="J124" s="3"/>
      <c r="K124" s="4">
        <v>21.076625183020383</v>
      </c>
      <c r="L124" s="4"/>
      <c r="M124" s="4"/>
      <c r="N124" s="5">
        <v>7.2713895718643702</v>
      </c>
      <c r="O124" s="5"/>
      <c r="P124" s="5"/>
      <c r="Q124" s="7">
        <v>31.60820523662299</v>
      </c>
    </row>
    <row r="125" spans="1:19" x14ac:dyDescent="0.35">
      <c r="A125" s="8" t="s">
        <v>128</v>
      </c>
      <c r="B125" s="8" t="s">
        <v>145</v>
      </c>
      <c r="C125" s="13">
        <v>7</v>
      </c>
      <c r="D125" s="8" t="s">
        <v>157</v>
      </c>
      <c r="E125" s="8" t="s">
        <v>152</v>
      </c>
      <c r="F125" s="3">
        <v>24.342794694667308</v>
      </c>
      <c r="G125" s="3">
        <v>2.9386398169130441</v>
      </c>
      <c r="H125" s="3"/>
      <c r="I125" s="3"/>
      <c r="J125" s="3"/>
      <c r="K125" s="4">
        <v>24.678350323932882</v>
      </c>
      <c r="L125" s="4"/>
      <c r="M125" s="4"/>
      <c r="N125" s="5">
        <v>5.8781661918365486</v>
      </c>
      <c r="O125" s="5"/>
      <c r="P125" s="5"/>
      <c r="Q125" s="7">
        <v>38.304229751426135</v>
      </c>
    </row>
    <row r="126" spans="1:19" x14ac:dyDescent="0.35">
      <c r="A126" s="8" t="s">
        <v>129</v>
      </c>
      <c r="B126" s="8" t="s">
        <v>145</v>
      </c>
      <c r="C126" s="13">
        <v>14</v>
      </c>
      <c r="D126" s="8" t="s">
        <v>157</v>
      </c>
      <c r="E126" s="8" t="s">
        <v>152</v>
      </c>
      <c r="F126" s="3">
        <v>34.132175664583521</v>
      </c>
      <c r="G126" s="3">
        <v>4.3375030296399606</v>
      </c>
      <c r="H126" s="3">
        <v>38.469678694223482</v>
      </c>
      <c r="I126" s="3"/>
      <c r="J126" s="3"/>
      <c r="K126" s="4">
        <v>28.870787949194565</v>
      </c>
      <c r="L126" s="4"/>
      <c r="M126" s="4"/>
      <c r="N126" s="5">
        <v>6.7431562899824105</v>
      </c>
      <c r="O126" s="5"/>
      <c r="P126" s="5"/>
      <c r="Q126" s="7">
        <v>45.409171812801773</v>
      </c>
    </row>
    <row r="127" spans="1:19" x14ac:dyDescent="0.35">
      <c r="A127" s="9" t="s">
        <v>130</v>
      </c>
      <c r="B127" s="9" t="s">
        <v>153</v>
      </c>
      <c r="C127" s="14">
        <v>3</v>
      </c>
      <c r="D127" s="9" t="s">
        <v>157</v>
      </c>
      <c r="E127" s="9" t="s">
        <v>152</v>
      </c>
      <c r="I127" s="3">
        <f>AVERAGE(H127:H130)</f>
        <v>262.42242172789628</v>
      </c>
      <c r="J127" s="3">
        <f>_xlfn.STDEV.P(H127:H130)/SQRT(4)</f>
        <v>135.82301483477792</v>
      </c>
      <c r="L127" s="4">
        <f>AVERAGE(K127:K130)</f>
        <v>315.56396391635843</v>
      </c>
      <c r="M127" s="4">
        <f>_xlfn.STDEV.P(K127:K130)/SQRT(4)</f>
        <v>152.44094633993359</v>
      </c>
      <c r="O127" s="5">
        <f>AVERAGE(N127:N130)</f>
        <v>76.965299444078042</v>
      </c>
      <c r="P127" s="5">
        <f>_xlfn.STDEV.P(N127:N130)/SQRT(4)</f>
        <v>38.994328842941727</v>
      </c>
      <c r="R127" s="7">
        <f>AVERAGE(Q127:Q130)</f>
        <v>367.05847437067973</v>
      </c>
      <c r="S127" s="7">
        <f>_xlfn.STDEV.P(Q127:Q130)/SQRT(4)</f>
        <v>191.73740611461278</v>
      </c>
    </row>
    <row r="128" spans="1:19" x14ac:dyDescent="0.35">
      <c r="A128" s="9" t="s">
        <v>131</v>
      </c>
      <c r="B128" s="9" t="s">
        <v>153</v>
      </c>
      <c r="C128" s="14">
        <v>6</v>
      </c>
      <c r="D128" s="9" t="s">
        <v>157</v>
      </c>
      <c r="E128" s="9" t="s">
        <v>152</v>
      </c>
      <c r="F128" s="3">
        <v>1.5891477925650566</v>
      </c>
      <c r="G128" s="3">
        <v>0.26463640086165052</v>
      </c>
      <c r="H128" s="3">
        <v>1.8537841934267072</v>
      </c>
      <c r="I128" s="3"/>
      <c r="J128" s="3"/>
      <c r="K128" s="4">
        <v>5.7120428391997908</v>
      </c>
      <c r="L128" s="4"/>
      <c r="M128" s="4"/>
      <c r="N128" s="5">
        <v>1.3051974460832203</v>
      </c>
      <c r="O128" s="5"/>
      <c r="P128" s="5"/>
      <c r="Q128" s="7">
        <v>6.6580485707892505</v>
      </c>
    </row>
    <row r="129" spans="1:19" x14ac:dyDescent="0.35">
      <c r="A129" s="9" t="s">
        <v>132</v>
      </c>
      <c r="B129" s="9" t="s">
        <v>153</v>
      </c>
      <c r="C129" s="14">
        <v>8</v>
      </c>
      <c r="D129" s="9" t="s">
        <v>157</v>
      </c>
      <c r="E129" s="9" t="s">
        <v>152</v>
      </c>
      <c r="F129" s="3">
        <v>564.7215708204152</v>
      </c>
      <c r="G129" s="3">
        <v>72.45467084597135</v>
      </c>
      <c r="H129" s="3">
        <v>637.17624166638655</v>
      </c>
      <c r="I129" s="3"/>
      <c r="J129" s="3"/>
      <c r="K129" s="4">
        <v>730.14988089736403</v>
      </c>
      <c r="L129" s="4"/>
      <c r="M129" s="4"/>
      <c r="N129" s="5">
        <v>184.29360808820371</v>
      </c>
      <c r="O129" s="5"/>
      <c r="P129" s="5"/>
      <c r="Q129" s="7">
        <v>898.2046193368094</v>
      </c>
    </row>
    <row r="130" spans="1:19" x14ac:dyDescent="0.35">
      <c r="A130" s="9" t="s">
        <v>133</v>
      </c>
      <c r="B130" s="9" t="s">
        <v>153</v>
      </c>
      <c r="C130" s="14">
        <v>13</v>
      </c>
      <c r="D130" s="9" t="s">
        <v>157</v>
      </c>
      <c r="E130" s="9" t="s">
        <v>152</v>
      </c>
      <c r="F130" s="3">
        <v>128.4212715829342</v>
      </c>
      <c r="G130" s="3">
        <v>19.815967740941485</v>
      </c>
      <c r="H130" s="3">
        <v>148.23723932387568</v>
      </c>
      <c r="I130" s="3"/>
      <c r="J130" s="3"/>
      <c r="K130" s="4">
        <v>210.82996801251159</v>
      </c>
      <c r="L130" s="4"/>
      <c r="M130" s="4"/>
      <c r="N130" s="5">
        <v>45.297092797947208</v>
      </c>
      <c r="O130" s="5"/>
      <c r="P130" s="5"/>
      <c r="Q130" s="7">
        <v>196.31275520444055</v>
      </c>
    </row>
    <row r="131" spans="1:19" x14ac:dyDescent="0.35">
      <c r="A131" s="10" t="s">
        <v>134</v>
      </c>
      <c r="B131" s="10" t="s">
        <v>155</v>
      </c>
      <c r="C131" s="19">
        <v>4</v>
      </c>
      <c r="D131" s="10" t="s">
        <v>157</v>
      </c>
      <c r="E131" s="10" t="s">
        <v>152</v>
      </c>
      <c r="F131" s="3">
        <v>227.38366661896563</v>
      </c>
      <c r="G131" s="3">
        <v>30.890594971124791</v>
      </c>
      <c r="H131" s="3">
        <v>258.27426159009042</v>
      </c>
      <c r="I131" s="3">
        <f>AVERAGE(H131:H134)</f>
        <v>120.07454314447841</v>
      </c>
      <c r="J131" s="3">
        <f>_xlfn.STDEV.P(H131:H134)/SQRT(4)</f>
        <v>49.183766310550162</v>
      </c>
      <c r="K131" s="4">
        <v>143.80161625539458</v>
      </c>
      <c r="L131" s="4">
        <f>AVERAGE(K131:K134)</f>
        <v>78.681848686860079</v>
      </c>
      <c r="M131" s="4">
        <f>_xlfn.STDEV.P(K131:K134)/SQRT(4)</f>
        <v>23.582076113483577</v>
      </c>
      <c r="N131" s="5">
        <v>33.056856129449955</v>
      </c>
      <c r="O131" s="5">
        <f>AVERAGE(N131:N134)</f>
        <v>19.339206046363042</v>
      </c>
      <c r="P131" s="5">
        <f>_xlfn.STDEV.P(N131:N134)/SQRT(4)</f>
        <v>5.1003302208899077</v>
      </c>
      <c r="Q131" s="7">
        <v>288.51383896111258</v>
      </c>
      <c r="R131" s="7">
        <f>AVERAGE(Q131:Q134)</f>
        <v>141.40321714259636</v>
      </c>
      <c r="S131" s="7">
        <f>_xlfn.STDEV.P(Q131:Q134)/SQRT(4)</f>
        <v>52.653361906286484</v>
      </c>
    </row>
    <row r="132" spans="1:19" x14ac:dyDescent="0.35">
      <c r="A132" s="10" t="s">
        <v>135</v>
      </c>
      <c r="B132" s="10" t="s">
        <v>155</v>
      </c>
      <c r="C132" s="19">
        <v>9</v>
      </c>
      <c r="D132" s="10" t="s">
        <v>157</v>
      </c>
      <c r="E132" s="10" t="s">
        <v>152</v>
      </c>
      <c r="F132" s="3">
        <v>32.575980223650987</v>
      </c>
      <c r="G132" s="3">
        <v>4.6188061254691997</v>
      </c>
      <c r="H132" s="3">
        <v>37.194786349120186</v>
      </c>
      <c r="I132" s="3"/>
      <c r="J132" s="3"/>
      <c r="K132" s="4">
        <v>33.62205343099312</v>
      </c>
      <c r="L132" s="4"/>
      <c r="M132" s="4"/>
      <c r="N132" s="5">
        <v>8.6138881079909098</v>
      </c>
      <c r="O132" s="5"/>
      <c r="P132" s="5"/>
      <c r="Q132" s="7">
        <v>47.770360782426835</v>
      </c>
    </row>
    <row r="133" spans="1:19" x14ac:dyDescent="0.35">
      <c r="A133" s="10" t="s">
        <v>136</v>
      </c>
      <c r="B133" s="10" t="s">
        <v>155</v>
      </c>
      <c r="C133" s="19">
        <v>11</v>
      </c>
      <c r="D133" s="10" t="s">
        <v>157</v>
      </c>
      <c r="E133" s="10" t="s">
        <v>152</v>
      </c>
      <c r="F133" s="3">
        <v>57.114282300435846</v>
      </c>
      <c r="G133" s="3">
        <v>7.6402991937887448</v>
      </c>
      <c r="H133" s="3">
        <v>64.754581494224595</v>
      </c>
      <c r="I133" s="3"/>
      <c r="J133" s="3"/>
      <c r="K133" s="4">
        <v>58.621876374192524</v>
      </c>
      <c r="L133" s="4"/>
      <c r="M133" s="4"/>
      <c r="N133" s="5">
        <v>16.346873901648255</v>
      </c>
      <c r="O133" s="5"/>
      <c r="P133" s="5"/>
      <c r="Q133" s="7">
        <v>87.925451684249651</v>
      </c>
    </row>
    <row r="134" spans="1:19" x14ac:dyDescent="0.35">
      <c r="A134" s="10" t="s">
        <v>137</v>
      </c>
      <c r="B134" s="10" t="s">
        <v>155</v>
      </c>
      <c r="C134" s="19">
        <v>16</v>
      </c>
      <c r="D134" s="10" t="s">
        <v>157</v>
      </c>
      <c r="E134" s="10" t="s">
        <v>152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84652-26FF-4239-9724-07475F84BD6C}">
  <dimension ref="A1:N86"/>
  <sheetViews>
    <sheetView topLeftCell="A58" workbookViewId="0">
      <selection activeCell="C75" sqref="C75:G86"/>
    </sheetView>
  </sheetViews>
  <sheetFormatPr defaultRowHeight="14.5" x14ac:dyDescent="0.35"/>
  <cols>
    <col min="1" max="1" width="17.08984375" customWidth="1"/>
    <col min="2" max="2" width="17.1796875" customWidth="1"/>
    <col min="3" max="3" width="17.6328125" customWidth="1"/>
    <col min="4" max="4" width="17.36328125" customWidth="1"/>
    <col min="5" max="5" width="18" customWidth="1"/>
    <col min="6" max="7" width="17.1796875" customWidth="1"/>
    <col min="8" max="8" width="16.90625" customWidth="1"/>
    <col min="9" max="9" width="16.6328125" customWidth="1"/>
    <col min="13" max="13" width="18" customWidth="1"/>
    <col min="14" max="14" width="30.453125" customWidth="1"/>
  </cols>
  <sheetData>
    <row r="1" spans="1:14" x14ac:dyDescent="0.35">
      <c r="A1" s="1" t="s">
        <v>0</v>
      </c>
    </row>
    <row r="2" spans="1:14" x14ac:dyDescent="0.35">
      <c r="A2" s="1" t="s">
        <v>1</v>
      </c>
      <c r="B2" s="1" t="s">
        <v>138</v>
      </c>
      <c r="C2" s="1" t="s">
        <v>2</v>
      </c>
      <c r="D2" s="1" t="s">
        <v>150</v>
      </c>
      <c r="E2" s="1" t="s">
        <v>146</v>
      </c>
      <c r="F2" s="3" t="s">
        <v>162</v>
      </c>
      <c r="G2" s="4" t="s">
        <v>8</v>
      </c>
      <c r="H2" s="6" t="s">
        <v>11</v>
      </c>
      <c r="I2" s="7" t="s">
        <v>14</v>
      </c>
    </row>
    <row r="3" spans="1:14" x14ac:dyDescent="0.35">
      <c r="A3" s="1" t="s">
        <v>17</v>
      </c>
      <c r="B3" s="1" t="s">
        <v>140</v>
      </c>
      <c r="C3" s="12">
        <v>1</v>
      </c>
      <c r="D3" s="1" t="s">
        <v>139</v>
      </c>
      <c r="E3" s="1" t="s">
        <v>147</v>
      </c>
      <c r="F3" s="3">
        <v>57.040091397262032</v>
      </c>
      <c r="G3" s="4">
        <v>37.585259855467243</v>
      </c>
      <c r="H3" s="6">
        <v>6.725046886069622</v>
      </c>
      <c r="I3" s="7">
        <v>76.064102033174294</v>
      </c>
    </row>
    <row r="4" spans="1:14" x14ac:dyDescent="0.35">
      <c r="A4" s="1" t="s">
        <v>18</v>
      </c>
      <c r="B4" s="1" t="s">
        <v>140</v>
      </c>
      <c r="C4" s="12">
        <v>8</v>
      </c>
      <c r="D4" s="1" t="s">
        <v>139</v>
      </c>
      <c r="E4" s="1" t="s">
        <v>147</v>
      </c>
      <c r="F4" s="3">
        <v>4.2591733151996412</v>
      </c>
      <c r="G4" s="4">
        <v>21.512281370367489</v>
      </c>
      <c r="H4" s="6">
        <v>1.2689181393617488</v>
      </c>
      <c r="I4" s="7">
        <v>19.886268659613879</v>
      </c>
      <c r="M4" t="s">
        <v>167</v>
      </c>
      <c r="N4" t="s">
        <v>168</v>
      </c>
    </row>
    <row r="5" spans="1:14" x14ac:dyDescent="0.35">
      <c r="A5" s="1" t="s">
        <v>19</v>
      </c>
      <c r="B5" s="1" t="s">
        <v>140</v>
      </c>
      <c r="C5" s="12">
        <v>12</v>
      </c>
      <c r="D5" s="1" t="s">
        <v>139</v>
      </c>
      <c r="E5" s="1" t="s">
        <v>147</v>
      </c>
      <c r="F5" s="3"/>
      <c r="H5" s="6"/>
      <c r="N5">
        <f>H23/F23+G23</f>
        <v>557.90005039732182</v>
      </c>
    </row>
    <row r="6" spans="1:14" x14ac:dyDescent="0.35">
      <c r="A6" s="1" t="s">
        <v>20</v>
      </c>
      <c r="B6" s="1" t="s">
        <v>140</v>
      </c>
      <c r="C6" s="12">
        <v>19</v>
      </c>
      <c r="D6" s="1" t="s">
        <v>139</v>
      </c>
      <c r="E6" s="1" t="s">
        <v>147</v>
      </c>
      <c r="F6" s="3">
        <v>23.651167311248724</v>
      </c>
      <c r="G6" s="4">
        <v>32.628725951676543</v>
      </c>
      <c r="H6" s="6">
        <v>5.597275903539102</v>
      </c>
      <c r="I6" s="7">
        <v>44.593041770324035</v>
      </c>
      <c r="M6" t="s">
        <v>170</v>
      </c>
      <c r="N6" t="s">
        <v>171</v>
      </c>
    </row>
    <row r="7" spans="1:14" x14ac:dyDescent="0.35">
      <c r="A7" s="8" t="s">
        <v>21</v>
      </c>
      <c r="B7" s="8" t="s">
        <v>141</v>
      </c>
      <c r="C7" s="13">
        <v>2</v>
      </c>
      <c r="D7" s="8" t="s">
        <v>139</v>
      </c>
      <c r="E7" s="8" t="s">
        <v>147</v>
      </c>
      <c r="H7" s="6"/>
      <c r="N7">
        <f>F23/G23</f>
        <v>1.1414657722888191</v>
      </c>
    </row>
    <row r="8" spans="1:14" x14ac:dyDescent="0.35">
      <c r="A8" s="8" t="s">
        <v>22</v>
      </c>
      <c r="B8" s="8" t="s">
        <v>141</v>
      </c>
      <c r="C8" s="13">
        <v>10</v>
      </c>
      <c r="D8" s="8" t="s">
        <v>139</v>
      </c>
      <c r="E8" s="8" t="s">
        <v>147</v>
      </c>
      <c r="F8" s="3">
        <v>69.543908047350016</v>
      </c>
      <c r="G8" s="4">
        <v>55.420286890346269</v>
      </c>
      <c r="H8" s="6">
        <v>9.1657636288114581</v>
      </c>
      <c r="I8" s="7">
        <v>107.9323138693124</v>
      </c>
    </row>
    <row r="9" spans="1:14" x14ac:dyDescent="0.35">
      <c r="A9" s="8" t="s">
        <v>23</v>
      </c>
      <c r="B9" s="8" t="s">
        <v>141</v>
      </c>
      <c r="C9" s="13">
        <v>14</v>
      </c>
      <c r="D9" s="8" t="s">
        <v>139</v>
      </c>
      <c r="E9" s="8" t="s">
        <v>147</v>
      </c>
      <c r="F9" s="3">
        <v>79.159176638872026</v>
      </c>
      <c r="G9" s="4">
        <v>63.500196691446689</v>
      </c>
      <c r="H9" s="6">
        <v>13.400885797000669</v>
      </c>
      <c r="I9" s="7">
        <v>119.32327425057498</v>
      </c>
    </row>
    <row r="10" spans="1:14" x14ac:dyDescent="0.35">
      <c r="A10" s="8" t="s">
        <v>24</v>
      </c>
      <c r="B10" s="8" t="s">
        <v>141</v>
      </c>
      <c r="C10" s="13">
        <v>18</v>
      </c>
      <c r="D10" s="8" t="s">
        <v>139</v>
      </c>
      <c r="E10" s="8" t="s">
        <v>147</v>
      </c>
      <c r="H10" s="6"/>
    </row>
    <row r="11" spans="1:14" x14ac:dyDescent="0.35">
      <c r="A11" s="9" t="s">
        <v>25</v>
      </c>
      <c r="B11" s="9" t="s">
        <v>142</v>
      </c>
      <c r="C11" s="14">
        <v>3</v>
      </c>
      <c r="D11" s="9" t="s">
        <v>139</v>
      </c>
      <c r="E11" s="9" t="s">
        <v>147</v>
      </c>
      <c r="F11" s="3">
        <v>17.107135536785513</v>
      </c>
      <c r="G11" s="4">
        <v>25.145946970164978</v>
      </c>
      <c r="H11" s="6">
        <v>2.6677377885256597</v>
      </c>
      <c r="I11" s="7">
        <v>36.278997061391323</v>
      </c>
    </row>
    <row r="12" spans="1:14" x14ac:dyDescent="0.35">
      <c r="A12" s="9" t="s">
        <v>26</v>
      </c>
      <c r="B12" s="9" t="s">
        <v>143</v>
      </c>
      <c r="C12" s="14">
        <v>9</v>
      </c>
      <c r="D12" s="9" t="s">
        <v>139</v>
      </c>
      <c r="E12" s="9" t="s">
        <v>147</v>
      </c>
      <c r="F12" s="3"/>
      <c r="H12" s="6"/>
    </row>
    <row r="13" spans="1:14" x14ac:dyDescent="0.35">
      <c r="A13" s="9" t="s">
        <v>27</v>
      </c>
      <c r="B13" s="9" t="s">
        <v>143</v>
      </c>
      <c r="C13" s="14">
        <v>15</v>
      </c>
      <c r="D13" s="9" t="s">
        <v>139</v>
      </c>
      <c r="E13" s="9" t="s">
        <v>147</v>
      </c>
      <c r="F13" s="3">
        <v>4.3602394308969057</v>
      </c>
      <c r="G13" s="4">
        <v>5.0763147166503408</v>
      </c>
      <c r="H13" s="6">
        <v>0.67276309294902703</v>
      </c>
      <c r="I13" s="7">
        <v>8.4212108108010515</v>
      </c>
    </row>
    <row r="14" spans="1:14" x14ac:dyDescent="0.35">
      <c r="A14" s="9" t="s">
        <v>28</v>
      </c>
      <c r="B14" s="9" t="s">
        <v>143</v>
      </c>
      <c r="C14" s="14">
        <v>16</v>
      </c>
      <c r="D14" s="9" t="s">
        <v>139</v>
      </c>
      <c r="E14" s="9" t="s">
        <v>147</v>
      </c>
      <c r="F14" s="3">
        <v>19.481211389066956</v>
      </c>
      <c r="G14" s="4">
        <v>11.496943446243435</v>
      </c>
      <c r="H14" s="6">
        <v>2.0119907740771272</v>
      </c>
      <c r="I14" s="7">
        <v>23.001765664687706</v>
      </c>
    </row>
    <row r="15" spans="1:14" x14ac:dyDescent="0.35">
      <c r="A15" s="15" t="s">
        <v>29</v>
      </c>
      <c r="B15" s="15" t="s">
        <v>144</v>
      </c>
      <c r="C15" s="16">
        <v>4</v>
      </c>
      <c r="D15" s="15" t="s">
        <v>139</v>
      </c>
      <c r="E15" s="15" t="s">
        <v>147</v>
      </c>
      <c r="F15" s="3">
        <v>77.149722049429471</v>
      </c>
      <c r="G15" s="4">
        <v>52.533430004902478</v>
      </c>
      <c r="H15" s="6">
        <v>7.2921170676044795</v>
      </c>
      <c r="I15" s="7">
        <v>111.55666569888051</v>
      </c>
    </row>
    <row r="16" spans="1:14" x14ac:dyDescent="0.35">
      <c r="A16" s="15" t="s">
        <v>30</v>
      </c>
      <c r="B16" s="15" t="s">
        <v>144</v>
      </c>
      <c r="C16" s="16">
        <v>7</v>
      </c>
      <c r="D16" s="15" t="s">
        <v>139</v>
      </c>
      <c r="E16" s="15" t="s">
        <v>147</v>
      </c>
      <c r="F16" s="3">
        <v>79.865167104509936</v>
      </c>
      <c r="G16" s="4">
        <v>61.976278328062705</v>
      </c>
      <c r="H16" s="6">
        <v>11.989204344798461</v>
      </c>
      <c r="I16" s="7">
        <v>109.54297334782981</v>
      </c>
    </row>
    <row r="17" spans="1:14" x14ac:dyDescent="0.35">
      <c r="A17" s="15" t="s">
        <v>31</v>
      </c>
      <c r="B17" s="15" t="s">
        <v>144</v>
      </c>
      <c r="C17" s="16">
        <v>11</v>
      </c>
      <c r="D17" s="15" t="s">
        <v>139</v>
      </c>
      <c r="E17" s="15" t="s">
        <v>147</v>
      </c>
      <c r="F17" s="3">
        <v>6.1457686882633427</v>
      </c>
      <c r="G17" s="4">
        <v>6.262237267501721</v>
      </c>
      <c r="H17" s="6">
        <v>0.92959955056789123</v>
      </c>
      <c r="I17" s="7">
        <v>9.9787074744267379</v>
      </c>
    </row>
    <row r="18" spans="1:14" x14ac:dyDescent="0.35">
      <c r="A18" s="15" t="s">
        <v>32</v>
      </c>
      <c r="B18" s="15" t="s">
        <v>144</v>
      </c>
      <c r="C18" s="16">
        <v>20</v>
      </c>
      <c r="D18" s="15" t="s">
        <v>139</v>
      </c>
      <c r="E18" s="15" t="s">
        <v>147</v>
      </c>
      <c r="F18" s="3">
        <v>9.7467304640349184</v>
      </c>
      <c r="G18" s="4">
        <v>14.316880609380213</v>
      </c>
      <c r="H18" s="6">
        <v>2.726719558647146</v>
      </c>
      <c r="I18" s="7">
        <v>20.496287564546385</v>
      </c>
    </row>
    <row r="19" spans="1:14" x14ac:dyDescent="0.35">
      <c r="A19" s="11" t="s">
        <v>33</v>
      </c>
      <c r="B19" s="11" t="s">
        <v>145</v>
      </c>
      <c r="C19" s="17">
        <v>5</v>
      </c>
      <c r="D19" s="11" t="s">
        <v>139</v>
      </c>
      <c r="E19" s="11" t="s">
        <v>147</v>
      </c>
      <c r="F19" s="3">
        <v>128.38551755461231</v>
      </c>
      <c r="G19" s="4">
        <v>102.12156843458534</v>
      </c>
      <c r="H19" s="6">
        <v>16.807550676360883</v>
      </c>
      <c r="I19" s="7">
        <v>162.00477581230783</v>
      </c>
    </row>
    <row r="20" spans="1:14" x14ac:dyDescent="0.35">
      <c r="A20" s="11" t="s">
        <v>34</v>
      </c>
      <c r="B20" s="11" t="s">
        <v>145</v>
      </c>
      <c r="C20" s="17">
        <v>6</v>
      </c>
      <c r="D20" s="11" t="s">
        <v>139</v>
      </c>
      <c r="E20" s="11" t="s">
        <v>147</v>
      </c>
      <c r="F20" s="3">
        <v>42.879980058813487</v>
      </c>
      <c r="G20" s="4">
        <v>39.036237571364211</v>
      </c>
      <c r="H20" s="6">
        <v>6.2048132714865343</v>
      </c>
      <c r="I20" s="7">
        <v>65.708159827324806</v>
      </c>
    </row>
    <row r="21" spans="1:14" x14ac:dyDescent="0.35">
      <c r="A21" s="11" t="s">
        <v>35</v>
      </c>
      <c r="B21" s="11" t="s">
        <v>145</v>
      </c>
      <c r="C21" s="17">
        <v>13</v>
      </c>
      <c r="D21" s="11" t="s">
        <v>139</v>
      </c>
      <c r="E21" s="11" t="s">
        <v>147</v>
      </c>
      <c r="F21" s="3">
        <v>3.2241737421068675</v>
      </c>
      <c r="G21" s="4">
        <v>5.0495705047124195</v>
      </c>
      <c r="H21" s="6">
        <v>0.45076133697282117</v>
      </c>
      <c r="I21" s="7">
        <v>10.559529091346912</v>
      </c>
    </row>
    <row r="22" spans="1:14" x14ac:dyDescent="0.35">
      <c r="A22" s="11" t="s">
        <v>36</v>
      </c>
      <c r="B22" s="11" t="s">
        <v>145</v>
      </c>
      <c r="C22" s="17">
        <v>17</v>
      </c>
      <c r="D22" s="11" t="s">
        <v>139</v>
      </c>
      <c r="E22" s="11" t="s">
        <v>147</v>
      </c>
      <c r="F22" s="3">
        <v>14.660833027348396</v>
      </c>
      <c r="G22" s="4">
        <v>24.094377949058114</v>
      </c>
      <c r="H22" s="6">
        <v>3.4583700145583753</v>
      </c>
      <c r="I22" s="7">
        <v>47.158165041986209</v>
      </c>
    </row>
    <row r="23" spans="1:14" x14ac:dyDescent="0.35">
      <c r="E23" s="1" t="s">
        <v>161</v>
      </c>
      <c r="F23" s="3">
        <f>F3+F4+F6+F8+F9+F11+F13+F14+F15+F16+F17+F18+F19+F20+F21+F22</f>
        <v>636.65999575580054</v>
      </c>
      <c r="G23" s="4">
        <f>G3+G4+G6+G8+G9+G11+G13+G14+G15+G16+G17+G18+G19+G20+G21+G22</f>
        <v>557.75653656193015</v>
      </c>
      <c r="H23" s="6">
        <f>H3+H4+H6+H8+H9+H11+H13+H14+H15+H16+H17+H18+H19+H20+H21+H22</f>
        <v>91.369517831330995</v>
      </c>
      <c r="I23" s="7">
        <f>I3+I4+I6+I8+I9+I11+I13+I14+I15+I16+I17+I18+I19+I20+I21+I22</f>
        <v>972.50623797852882</v>
      </c>
    </row>
    <row r="26" spans="1:14" x14ac:dyDescent="0.35">
      <c r="A26" s="1" t="s">
        <v>158</v>
      </c>
      <c r="F26" s="3" t="s">
        <v>162</v>
      </c>
      <c r="G26" s="4" t="s">
        <v>8</v>
      </c>
      <c r="H26" s="6" t="s">
        <v>11</v>
      </c>
      <c r="I26" s="7" t="s">
        <v>14</v>
      </c>
    </row>
    <row r="27" spans="1:14" x14ac:dyDescent="0.35">
      <c r="A27" s="1" t="s">
        <v>37</v>
      </c>
      <c r="B27" s="1" t="s">
        <v>140</v>
      </c>
      <c r="C27" s="12">
        <v>1</v>
      </c>
      <c r="D27" s="1" t="s">
        <v>148</v>
      </c>
      <c r="E27" s="1" t="s">
        <v>147</v>
      </c>
      <c r="F27" s="3">
        <v>179.31579387702422</v>
      </c>
      <c r="G27" s="4">
        <v>192.62137732703951</v>
      </c>
      <c r="H27" s="6">
        <v>43.40780086088909</v>
      </c>
      <c r="I27" s="7">
        <v>313.33947305167095</v>
      </c>
    </row>
    <row r="28" spans="1:14" x14ac:dyDescent="0.35">
      <c r="A28" s="1" t="s">
        <v>38</v>
      </c>
      <c r="B28" s="1" t="s">
        <v>140</v>
      </c>
      <c r="C28" s="12">
        <v>8</v>
      </c>
      <c r="D28" s="1" t="s">
        <v>148</v>
      </c>
      <c r="E28" s="1" t="s">
        <v>147</v>
      </c>
      <c r="F28" s="3">
        <v>2.967838331044486</v>
      </c>
      <c r="G28" s="4">
        <v>9.1314877709841493</v>
      </c>
      <c r="H28" s="6">
        <v>1.0633785489690941</v>
      </c>
      <c r="I28" s="7">
        <v>7.1006641488004121</v>
      </c>
    </row>
    <row r="29" spans="1:14" x14ac:dyDescent="0.35">
      <c r="A29" s="1" t="s">
        <v>39</v>
      </c>
      <c r="B29" s="1" t="s">
        <v>140</v>
      </c>
      <c r="C29" s="12">
        <v>12</v>
      </c>
      <c r="D29" s="1" t="s">
        <v>148</v>
      </c>
      <c r="E29" s="1" t="s">
        <v>147</v>
      </c>
      <c r="F29" s="3">
        <v>15.276190562435238</v>
      </c>
      <c r="G29" s="4">
        <v>13.41550151619176</v>
      </c>
      <c r="H29" s="6">
        <v>3.7858726206258151</v>
      </c>
      <c r="I29" s="7">
        <v>25.426333235518317</v>
      </c>
    </row>
    <row r="30" spans="1:14" x14ac:dyDescent="0.35">
      <c r="A30" s="1" t="s">
        <v>40</v>
      </c>
      <c r="B30" s="1" t="s">
        <v>140</v>
      </c>
      <c r="C30" s="12">
        <v>19</v>
      </c>
      <c r="D30" s="1" t="s">
        <v>148</v>
      </c>
      <c r="E30" s="1" t="s">
        <v>147</v>
      </c>
      <c r="F30" s="3">
        <v>126.80381198008155</v>
      </c>
      <c r="G30" s="4">
        <v>92.305325567918629</v>
      </c>
      <c r="H30" s="6">
        <v>18.611767234445988</v>
      </c>
      <c r="I30" s="7">
        <v>195.58036380645214</v>
      </c>
      <c r="M30" t="s">
        <v>167</v>
      </c>
      <c r="N30" t="s">
        <v>168</v>
      </c>
    </row>
    <row r="31" spans="1:14" x14ac:dyDescent="0.35">
      <c r="A31" s="8" t="s">
        <v>41</v>
      </c>
      <c r="B31" s="8" t="s">
        <v>141</v>
      </c>
      <c r="C31" s="13">
        <v>2</v>
      </c>
      <c r="D31" s="8" t="s">
        <v>148</v>
      </c>
      <c r="E31" s="8" t="s">
        <v>147</v>
      </c>
      <c r="F31" s="3">
        <v>297.30189495731764</v>
      </c>
      <c r="G31" s="4">
        <v>178.71765266807745</v>
      </c>
      <c r="H31" s="6">
        <v>28.78216044388255</v>
      </c>
      <c r="I31" s="7">
        <v>403.41104636133548</v>
      </c>
      <c r="N31">
        <f>H47/F47+G47</f>
        <v>1128.444433642587</v>
      </c>
    </row>
    <row r="32" spans="1:14" x14ac:dyDescent="0.35">
      <c r="A32" s="8" t="s">
        <v>42</v>
      </c>
      <c r="B32" s="8" t="s">
        <v>141</v>
      </c>
      <c r="C32" s="13">
        <v>10</v>
      </c>
      <c r="D32" s="8" t="s">
        <v>148</v>
      </c>
      <c r="E32" s="8" t="s">
        <v>147</v>
      </c>
      <c r="F32" s="3">
        <v>324.46954009839078</v>
      </c>
      <c r="G32" s="4">
        <v>205.99296704981265</v>
      </c>
      <c r="H32" s="6">
        <v>31.647762752755984</v>
      </c>
      <c r="I32" s="7">
        <v>455.39853126276427</v>
      </c>
      <c r="M32" t="s">
        <v>170</v>
      </c>
      <c r="N32" t="s">
        <v>171</v>
      </c>
    </row>
    <row r="33" spans="1:14" x14ac:dyDescent="0.35">
      <c r="A33" s="8" t="s">
        <v>43</v>
      </c>
      <c r="B33" s="8" t="s">
        <v>141</v>
      </c>
      <c r="C33" s="13">
        <v>14</v>
      </c>
      <c r="D33" s="8" t="s">
        <v>148</v>
      </c>
      <c r="E33" s="8" t="s">
        <v>147</v>
      </c>
      <c r="H33" s="6"/>
      <c r="N33">
        <f>F47/G47</f>
        <v>1.3415509192280672</v>
      </c>
    </row>
    <row r="34" spans="1:14" x14ac:dyDescent="0.35">
      <c r="A34" s="8" t="s">
        <v>44</v>
      </c>
      <c r="B34" s="8" t="s">
        <v>141</v>
      </c>
      <c r="C34" s="13">
        <v>18</v>
      </c>
      <c r="D34" s="8" t="s">
        <v>148</v>
      </c>
      <c r="E34" s="8" t="s">
        <v>147</v>
      </c>
      <c r="F34" s="3">
        <v>47.108247539095984</v>
      </c>
      <c r="G34" s="4">
        <v>36.018061509768991</v>
      </c>
      <c r="H34" s="6">
        <v>5.6871604328533394</v>
      </c>
      <c r="I34" s="7">
        <v>68.327486936013273</v>
      </c>
    </row>
    <row r="35" spans="1:14" x14ac:dyDescent="0.35">
      <c r="A35" s="15" t="s">
        <v>45</v>
      </c>
      <c r="B35" s="15" t="s">
        <v>142</v>
      </c>
      <c r="C35" s="16">
        <v>3</v>
      </c>
      <c r="D35" s="15" t="s">
        <v>148</v>
      </c>
      <c r="E35" s="15" t="s">
        <v>147</v>
      </c>
      <c r="F35" s="3">
        <v>55.747583514487417</v>
      </c>
      <c r="G35" s="4">
        <v>39.447810222629727</v>
      </c>
      <c r="H35" s="6">
        <v>6.1137047796256496</v>
      </c>
      <c r="I35" s="7">
        <v>100.0618499165206</v>
      </c>
    </row>
    <row r="36" spans="1:14" x14ac:dyDescent="0.35">
      <c r="A36" s="15" t="s">
        <v>46</v>
      </c>
      <c r="B36" s="15" t="s">
        <v>143</v>
      </c>
      <c r="C36" s="16">
        <v>9</v>
      </c>
      <c r="D36" s="15" t="s">
        <v>148</v>
      </c>
      <c r="E36" s="15" t="s">
        <v>147</v>
      </c>
      <c r="F36" s="3">
        <v>145.0751827996454</v>
      </c>
      <c r="G36" s="4">
        <v>95.219075584287367</v>
      </c>
      <c r="H36" s="6">
        <v>13.747290124500081</v>
      </c>
      <c r="I36" s="7">
        <v>223.03258428964733</v>
      </c>
    </row>
    <row r="37" spans="1:14" x14ac:dyDescent="0.35">
      <c r="A37" s="15" t="s">
        <v>47</v>
      </c>
      <c r="B37" s="15" t="s">
        <v>143</v>
      </c>
      <c r="C37" s="16">
        <v>15</v>
      </c>
      <c r="D37" s="15" t="s">
        <v>148</v>
      </c>
      <c r="E37" s="15" t="s">
        <v>147</v>
      </c>
      <c r="H37" s="6"/>
    </row>
    <row r="38" spans="1:14" x14ac:dyDescent="0.35">
      <c r="A38" s="15" t="s">
        <v>48</v>
      </c>
      <c r="B38" s="15" t="s">
        <v>143</v>
      </c>
      <c r="C38" s="16">
        <v>16</v>
      </c>
      <c r="D38" s="15" t="s">
        <v>148</v>
      </c>
      <c r="E38" s="15" t="s">
        <v>147</v>
      </c>
      <c r="F38" s="3">
        <v>77.889128398446729</v>
      </c>
      <c r="G38" s="4">
        <v>50.611312012012966</v>
      </c>
      <c r="H38" s="6">
        <v>7.8259890821445062</v>
      </c>
      <c r="I38" s="7">
        <v>106.04288771689043</v>
      </c>
    </row>
    <row r="39" spans="1:14" x14ac:dyDescent="0.35">
      <c r="A39" s="9" t="s">
        <v>49</v>
      </c>
      <c r="B39" s="9" t="s">
        <v>144</v>
      </c>
      <c r="C39" s="14">
        <v>4</v>
      </c>
      <c r="D39" s="9" t="s">
        <v>148</v>
      </c>
      <c r="E39" s="9" t="s">
        <v>147</v>
      </c>
      <c r="F39" s="3">
        <v>84.327214368701917</v>
      </c>
      <c r="G39" s="4">
        <v>72.31887995955141</v>
      </c>
      <c r="H39" s="6">
        <v>10.503012913467488</v>
      </c>
      <c r="I39" s="7">
        <v>137.79357543251922</v>
      </c>
    </row>
    <row r="40" spans="1:14" x14ac:dyDescent="0.35">
      <c r="A40" s="9" t="s">
        <v>50</v>
      </c>
      <c r="B40" s="9" t="s">
        <v>144</v>
      </c>
      <c r="C40" s="14">
        <v>7</v>
      </c>
      <c r="D40" s="9" t="s">
        <v>148</v>
      </c>
      <c r="E40" s="9" t="s">
        <v>147</v>
      </c>
      <c r="F40" s="3">
        <v>49.72245271278571</v>
      </c>
      <c r="G40" s="4">
        <v>45.868474772403381</v>
      </c>
      <c r="H40" s="6">
        <v>7.5163024384035477</v>
      </c>
      <c r="I40" s="7">
        <v>78.678213259788293</v>
      </c>
    </row>
    <row r="41" spans="1:14" x14ac:dyDescent="0.35">
      <c r="A41" s="9" t="s">
        <v>51</v>
      </c>
      <c r="B41" s="9" t="s">
        <v>144</v>
      </c>
      <c r="C41" s="14">
        <v>11</v>
      </c>
      <c r="D41" s="9" t="s">
        <v>148</v>
      </c>
      <c r="E41" s="9" t="s">
        <v>147</v>
      </c>
      <c r="F41" s="3">
        <v>9.0084988858018082</v>
      </c>
      <c r="G41" s="4">
        <v>8.5428001425922382</v>
      </c>
      <c r="H41" s="6">
        <v>1.1513123814573367</v>
      </c>
      <c r="I41" s="7">
        <v>14.310790716728388</v>
      </c>
    </row>
    <row r="42" spans="1:14" x14ac:dyDescent="0.35">
      <c r="A42" s="9" t="s">
        <v>52</v>
      </c>
      <c r="B42" s="9" t="s">
        <v>144</v>
      </c>
      <c r="C42" s="14">
        <v>20</v>
      </c>
      <c r="D42" s="9" t="s">
        <v>148</v>
      </c>
      <c r="E42" s="9" t="s">
        <v>147</v>
      </c>
      <c r="F42" s="3">
        <v>44.049269009193495</v>
      </c>
      <c r="G42" s="4">
        <v>35.162150948348781</v>
      </c>
      <c r="H42" s="6">
        <v>7.3370837917731695</v>
      </c>
      <c r="I42" s="7">
        <v>69.346056008522083</v>
      </c>
    </row>
    <row r="43" spans="1:14" x14ac:dyDescent="0.35">
      <c r="A43" s="11" t="s">
        <v>53</v>
      </c>
      <c r="B43" s="11" t="s">
        <v>145</v>
      </c>
      <c r="C43" s="17">
        <v>5</v>
      </c>
      <c r="D43" s="11" t="s">
        <v>148</v>
      </c>
      <c r="E43" s="11" t="s">
        <v>147</v>
      </c>
      <c r="F43" s="3">
        <v>43.665215958990458</v>
      </c>
      <c r="G43" s="4">
        <v>42.284411056563741</v>
      </c>
      <c r="H43" s="6">
        <v>8.2022281209405818</v>
      </c>
      <c r="I43" s="7">
        <v>69.106433712982309</v>
      </c>
    </row>
    <row r="44" spans="1:14" x14ac:dyDescent="0.35">
      <c r="A44" s="11" t="s">
        <v>54</v>
      </c>
      <c r="B44" s="11" t="s">
        <v>145</v>
      </c>
      <c r="C44" s="17">
        <v>6</v>
      </c>
      <c r="D44" s="11" t="s">
        <v>148</v>
      </c>
      <c r="E44" s="11" t="s">
        <v>147</v>
      </c>
      <c r="H44" s="6"/>
    </row>
    <row r="45" spans="1:14" x14ac:dyDescent="0.35">
      <c r="A45" s="11" t="s">
        <v>55</v>
      </c>
      <c r="B45" s="11" t="s">
        <v>145</v>
      </c>
      <c r="C45" s="17">
        <v>13</v>
      </c>
      <c r="D45" s="11" t="s">
        <v>148</v>
      </c>
      <c r="E45" s="11" t="s">
        <v>147</v>
      </c>
      <c r="F45" s="3">
        <v>10.96359631253946</v>
      </c>
      <c r="G45" s="4">
        <v>10.657289900503464</v>
      </c>
      <c r="H45" s="6">
        <v>1.1785374512205853</v>
      </c>
      <c r="I45" s="7">
        <v>24.484509527143079</v>
      </c>
    </row>
    <row r="46" spans="1:14" x14ac:dyDescent="0.35">
      <c r="A46" s="11" t="s">
        <v>56</v>
      </c>
      <c r="B46" s="11" t="s">
        <v>145</v>
      </c>
      <c r="C46" s="17">
        <v>17</v>
      </c>
      <c r="D46" s="11" t="s">
        <v>148</v>
      </c>
      <c r="E46" s="11" t="s">
        <v>147</v>
      </c>
      <c r="H46" s="6"/>
    </row>
    <row r="47" spans="1:14" x14ac:dyDescent="0.35">
      <c r="E47" s="1" t="s">
        <v>161</v>
      </c>
      <c r="F47" s="3">
        <f>F27+F28+F29+F30+F31+F32+F34+F35+F36+F38+F39+F40+F41+F42+F43+F45</f>
        <v>1513.6914593059823</v>
      </c>
      <c r="G47" s="4">
        <f>G27+G28+G29+G30+G31+G32+G34+G35+G36+G38+G39+G40+G41+G42+G43+G45</f>
        <v>1128.3145780086866</v>
      </c>
      <c r="H47" s="6">
        <f>H27+H28+H29+H30+H31+H32+H34+H35+H36+H38+H39+H40+H41+H42+H43+H45</f>
        <v>196.56136397795481</v>
      </c>
      <c r="I47" s="7">
        <f>I27+I28+I29+I30+I31+I32+I34+I35+I36+I38+I39+I40+I41+I42+I43+I45</f>
        <v>2291.4407993832965</v>
      </c>
    </row>
    <row r="50" spans="1:14" x14ac:dyDescent="0.35">
      <c r="A50" s="1" t="s">
        <v>159</v>
      </c>
      <c r="F50" s="3" t="s">
        <v>162</v>
      </c>
      <c r="G50" s="4" t="s">
        <v>8</v>
      </c>
      <c r="H50" s="6" t="s">
        <v>11</v>
      </c>
      <c r="I50" s="7" t="s">
        <v>14</v>
      </c>
    </row>
    <row r="51" spans="1:14" x14ac:dyDescent="0.35">
      <c r="A51" s="1" t="s">
        <v>57</v>
      </c>
      <c r="B51" s="1" t="s">
        <v>140</v>
      </c>
      <c r="C51" s="12">
        <v>1</v>
      </c>
      <c r="D51" s="1" t="s">
        <v>149</v>
      </c>
      <c r="E51" s="1" t="s">
        <v>147</v>
      </c>
      <c r="F51" s="3">
        <v>67.728940404495134</v>
      </c>
      <c r="G51" s="4">
        <v>66.809159705509074</v>
      </c>
      <c r="H51" s="6">
        <v>12.738446708875227</v>
      </c>
      <c r="I51" s="7">
        <v>132.75860931527953</v>
      </c>
    </row>
    <row r="52" spans="1:14" x14ac:dyDescent="0.35">
      <c r="A52" s="1" t="s">
        <v>58</v>
      </c>
      <c r="B52" s="1" t="s">
        <v>140</v>
      </c>
      <c r="C52" s="12">
        <v>8</v>
      </c>
      <c r="D52" s="1" t="s">
        <v>149</v>
      </c>
      <c r="E52" s="1" t="s">
        <v>147</v>
      </c>
      <c r="F52" s="3">
        <v>3.4263604253773723</v>
      </c>
      <c r="G52" s="4">
        <v>2.9287519525075405</v>
      </c>
      <c r="H52" s="6">
        <v>0.56611140642348201</v>
      </c>
      <c r="I52" s="7">
        <v>5.5263100298546322</v>
      </c>
    </row>
    <row r="53" spans="1:14" x14ac:dyDescent="0.35">
      <c r="A53" s="1" t="s">
        <v>59</v>
      </c>
      <c r="B53" s="1" t="s">
        <v>140</v>
      </c>
      <c r="C53" s="12">
        <v>12</v>
      </c>
      <c r="D53" s="1" t="s">
        <v>149</v>
      </c>
      <c r="E53" s="1" t="s">
        <v>147</v>
      </c>
      <c r="F53" s="3">
        <v>31.324317048058873</v>
      </c>
      <c r="G53" s="4">
        <v>23.076704970845437</v>
      </c>
      <c r="H53" s="6">
        <v>4.2294461698505135</v>
      </c>
      <c r="I53" s="7">
        <v>47.279429645197325</v>
      </c>
      <c r="M53" t="s">
        <v>167</v>
      </c>
      <c r="N53" t="s">
        <v>168</v>
      </c>
    </row>
    <row r="54" spans="1:14" x14ac:dyDescent="0.35">
      <c r="A54" s="1" t="s">
        <v>60</v>
      </c>
      <c r="B54" s="1" t="s">
        <v>140</v>
      </c>
      <c r="C54" s="12">
        <v>19</v>
      </c>
      <c r="D54" s="1" t="s">
        <v>149</v>
      </c>
      <c r="E54" s="1" t="s">
        <v>147</v>
      </c>
      <c r="F54" s="3">
        <v>223.45769679381701</v>
      </c>
      <c r="G54" s="4">
        <v>203.64755017264358</v>
      </c>
      <c r="H54" s="6">
        <v>30.435294339542885</v>
      </c>
      <c r="I54" s="7">
        <v>335.41200406614178</v>
      </c>
      <c r="N54">
        <f>H71/F71+G71</f>
        <v>972.22971785919776</v>
      </c>
    </row>
    <row r="55" spans="1:14" x14ac:dyDescent="0.35">
      <c r="A55" s="8" t="s">
        <v>61</v>
      </c>
      <c r="B55" s="8" t="s">
        <v>141</v>
      </c>
      <c r="C55" s="13">
        <v>2</v>
      </c>
      <c r="D55" s="8" t="s">
        <v>149</v>
      </c>
      <c r="E55" s="8" t="s">
        <v>147</v>
      </c>
      <c r="F55" s="3">
        <v>103.67415572136981</v>
      </c>
      <c r="G55" s="4">
        <v>71.090037516927609</v>
      </c>
      <c r="H55" s="6">
        <v>11.402851676519189</v>
      </c>
      <c r="I55" s="7">
        <v>136.53893026257398</v>
      </c>
      <c r="M55" t="s">
        <v>170</v>
      </c>
      <c r="N55" t="s">
        <v>171</v>
      </c>
    </row>
    <row r="56" spans="1:14" x14ac:dyDescent="0.35">
      <c r="A56" s="8" t="s">
        <v>62</v>
      </c>
      <c r="B56" s="8" t="s">
        <v>141</v>
      </c>
      <c r="C56" s="13">
        <v>10</v>
      </c>
      <c r="D56" s="8" t="s">
        <v>149</v>
      </c>
      <c r="E56" s="8" t="s">
        <v>147</v>
      </c>
      <c r="F56" s="3">
        <v>42.135491444341383</v>
      </c>
      <c r="G56" s="4">
        <v>31.240343979961022</v>
      </c>
      <c r="H56" s="6">
        <v>5.6703719361607012</v>
      </c>
      <c r="I56" s="7">
        <v>70.709958597485681</v>
      </c>
      <c r="N56">
        <f>F71/G71</f>
        <v>360487610343496.88</v>
      </c>
    </row>
    <row r="57" spans="1:14" x14ac:dyDescent="0.35">
      <c r="A57" s="8" t="s">
        <v>63</v>
      </c>
      <c r="B57" s="8" t="s">
        <v>141</v>
      </c>
      <c r="C57" s="13">
        <v>14</v>
      </c>
      <c r="D57" s="8" t="s">
        <v>149</v>
      </c>
      <c r="E57" s="8" t="s">
        <v>147</v>
      </c>
      <c r="F57" s="3">
        <v>20.804148511221335</v>
      </c>
      <c r="G57" s="4">
        <v>20.842803454060743</v>
      </c>
      <c r="H57" s="6">
        <v>2.6236971146175678</v>
      </c>
      <c r="I57" s="7">
        <v>39.480721153437294</v>
      </c>
    </row>
    <row r="58" spans="1:14" x14ac:dyDescent="0.35">
      <c r="A58" s="8" t="s">
        <v>64</v>
      </c>
      <c r="B58" s="8" t="s">
        <v>141</v>
      </c>
      <c r="C58" s="13">
        <v>18</v>
      </c>
      <c r="D58" s="8" t="s">
        <v>149</v>
      </c>
      <c r="E58" s="8" t="s">
        <v>147</v>
      </c>
      <c r="F58" s="3">
        <v>60.231879904721694</v>
      </c>
      <c r="G58" s="4">
        <v>42.397428866002109</v>
      </c>
      <c r="H58" s="6">
        <v>5.3588673982017285</v>
      </c>
      <c r="I58" s="7">
        <v>112.28987000533208</v>
      </c>
    </row>
    <row r="59" spans="1:14" x14ac:dyDescent="0.35">
      <c r="A59" s="10" t="s">
        <v>65</v>
      </c>
      <c r="B59" s="10" t="s">
        <v>142</v>
      </c>
      <c r="C59" s="19">
        <v>3</v>
      </c>
      <c r="D59" s="10" t="s">
        <v>149</v>
      </c>
      <c r="E59" s="10" t="s">
        <v>147</v>
      </c>
      <c r="F59" s="3">
        <v>4.0353567817523466</v>
      </c>
      <c r="G59" s="4">
        <v>5.8672659894773567</v>
      </c>
      <c r="H59" s="6">
        <v>0.61829193367322299</v>
      </c>
      <c r="I59" s="7">
        <v>8.505717999355813</v>
      </c>
    </row>
    <row r="60" spans="1:14" x14ac:dyDescent="0.35">
      <c r="A60" s="10" t="s">
        <v>66</v>
      </c>
      <c r="B60" s="10" t="s">
        <v>143</v>
      </c>
      <c r="C60" s="19">
        <v>9</v>
      </c>
      <c r="D60" s="10" t="s">
        <v>149</v>
      </c>
      <c r="E60" s="10" t="s">
        <v>147</v>
      </c>
      <c r="F60" s="3">
        <v>3.5047676769599322E+17</v>
      </c>
      <c r="G60" s="4">
        <v>10.959275660278173</v>
      </c>
      <c r="H60" s="6">
        <v>1.8107406546546108</v>
      </c>
      <c r="I60" s="7">
        <v>3.9167862044203962E+17</v>
      </c>
    </row>
    <row r="61" spans="1:14" x14ac:dyDescent="0.35">
      <c r="A61" s="10" t="s">
        <v>67</v>
      </c>
      <c r="B61" s="10" t="s">
        <v>143</v>
      </c>
      <c r="C61" s="19">
        <v>15</v>
      </c>
      <c r="D61" s="10" t="s">
        <v>149</v>
      </c>
      <c r="E61" s="10" t="s">
        <v>147</v>
      </c>
      <c r="F61" s="3">
        <v>4.647346129705241</v>
      </c>
      <c r="G61" s="4">
        <v>5.9498112428041319</v>
      </c>
      <c r="H61" s="6">
        <v>0.54643728541415226</v>
      </c>
      <c r="I61" s="7">
        <v>10.127450905302092</v>
      </c>
    </row>
    <row r="62" spans="1:14" x14ac:dyDescent="0.35">
      <c r="A62" s="10" t="s">
        <v>68</v>
      </c>
      <c r="B62" s="10" t="s">
        <v>143</v>
      </c>
      <c r="C62" s="19">
        <v>16</v>
      </c>
      <c r="D62" s="10" t="s">
        <v>149</v>
      </c>
      <c r="E62" s="10" t="s">
        <v>147</v>
      </c>
      <c r="F62" s="3">
        <v>4.6709376393964588</v>
      </c>
      <c r="G62" s="4">
        <v>3.6634269660656709</v>
      </c>
      <c r="H62" s="6">
        <v>0.5661671375196875</v>
      </c>
      <c r="I62" s="7">
        <v>8.2887799300758456</v>
      </c>
    </row>
    <row r="63" spans="1:14" x14ac:dyDescent="0.35">
      <c r="A63" s="9" t="s">
        <v>69</v>
      </c>
      <c r="B63" s="9" t="s">
        <v>144</v>
      </c>
      <c r="C63" s="14">
        <v>4</v>
      </c>
      <c r="D63" s="9" t="s">
        <v>149</v>
      </c>
      <c r="E63" s="9" t="s">
        <v>147</v>
      </c>
      <c r="F63" s="3">
        <v>91.672111263799124</v>
      </c>
      <c r="G63" s="4">
        <v>81.641729380067304</v>
      </c>
      <c r="H63" s="6">
        <v>16.293223478270541</v>
      </c>
      <c r="I63" s="7">
        <v>129.57006456385244</v>
      </c>
    </row>
    <row r="64" spans="1:14" x14ac:dyDescent="0.35">
      <c r="A64" s="9" t="s">
        <v>70</v>
      </c>
      <c r="B64" s="9" t="s">
        <v>144</v>
      </c>
      <c r="C64" s="14">
        <v>7</v>
      </c>
      <c r="D64" s="9" t="s">
        <v>149</v>
      </c>
      <c r="E64" s="9" t="s">
        <v>147</v>
      </c>
      <c r="F64" s="3">
        <v>36.488766117289003</v>
      </c>
      <c r="G64" s="4">
        <v>30.586557613222986</v>
      </c>
      <c r="H64" s="6">
        <v>4.1459791531098489</v>
      </c>
      <c r="I64" s="7">
        <v>72.718808881423456</v>
      </c>
    </row>
    <row r="65" spans="1:9" x14ac:dyDescent="0.35">
      <c r="A65" s="9" t="s">
        <v>71</v>
      </c>
      <c r="B65" s="9" t="s">
        <v>144</v>
      </c>
      <c r="C65" s="14">
        <v>11</v>
      </c>
      <c r="D65" s="9" t="s">
        <v>149</v>
      </c>
      <c r="E65" s="9" t="s">
        <v>147</v>
      </c>
      <c r="F65" s="3">
        <v>6.4577479863375249</v>
      </c>
      <c r="G65" s="4">
        <v>6.4412385207032372</v>
      </c>
      <c r="H65" s="6">
        <v>1.1052468299811493</v>
      </c>
      <c r="I65" s="7">
        <v>11.510976188371172</v>
      </c>
    </row>
    <row r="66" spans="1:9" x14ac:dyDescent="0.35">
      <c r="A66" s="9" t="s">
        <v>72</v>
      </c>
      <c r="B66" s="9" t="s">
        <v>144</v>
      </c>
      <c r="C66" s="14">
        <v>20</v>
      </c>
      <c r="D66" s="9" t="s">
        <v>149</v>
      </c>
      <c r="E66" s="9" t="s">
        <v>147</v>
      </c>
      <c r="F66" s="3">
        <v>69.394886469504002</v>
      </c>
      <c r="G66" s="4">
        <v>104.20447911429964</v>
      </c>
      <c r="H66" s="6">
        <v>25.383182181449126</v>
      </c>
      <c r="I66" s="7">
        <v>81.365701002651605</v>
      </c>
    </row>
    <row r="67" spans="1:9" x14ac:dyDescent="0.35">
      <c r="A67" s="11" t="s">
        <v>73</v>
      </c>
      <c r="B67" s="11" t="s">
        <v>145</v>
      </c>
      <c r="C67" s="17">
        <v>5</v>
      </c>
      <c r="D67" s="11" t="s">
        <v>149</v>
      </c>
      <c r="E67" s="11" t="s">
        <v>147</v>
      </c>
      <c r="F67" s="3">
        <v>75.274425818426877</v>
      </c>
      <c r="G67" s="4">
        <v>60.305600498405283</v>
      </c>
      <c r="H67" s="6">
        <v>11.894457454524229</v>
      </c>
      <c r="I67" s="7">
        <v>126.33864597717873</v>
      </c>
    </row>
    <row r="68" spans="1:9" x14ac:dyDescent="0.35">
      <c r="A68" s="11" t="s">
        <v>74</v>
      </c>
      <c r="B68" s="11" t="s">
        <v>145</v>
      </c>
      <c r="C68" s="17">
        <v>6</v>
      </c>
      <c r="D68" s="11" t="s">
        <v>149</v>
      </c>
      <c r="E68" s="11" t="s">
        <v>147</v>
      </c>
      <c r="F68" s="3">
        <v>339.3076266867925</v>
      </c>
      <c r="G68" s="4">
        <v>183.9692087440485</v>
      </c>
      <c r="H68" s="6">
        <v>28.968768900120125</v>
      </c>
      <c r="I68" s="7">
        <v>468.7112107463326</v>
      </c>
    </row>
    <row r="69" spans="1:9" x14ac:dyDescent="0.35">
      <c r="A69" s="11" t="s">
        <v>75</v>
      </c>
      <c r="B69" s="11" t="s">
        <v>145</v>
      </c>
      <c r="C69" s="17">
        <v>13</v>
      </c>
      <c r="D69" s="11" t="s">
        <v>149</v>
      </c>
      <c r="E69" s="11" t="s">
        <v>147</v>
      </c>
      <c r="F69" s="3">
        <v>20.96218582331851</v>
      </c>
      <c r="G69" s="4">
        <v>13.056605450941875</v>
      </c>
      <c r="H69" s="6">
        <v>1.6506754613519092</v>
      </c>
      <c r="I69" s="7">
        <v>28.764150191204571</v>
      </c>
    </row>
    <row r="70" spans="1:9" x14ac:dyDescent="0.35">
      <c r="A70" s="11" t="s">
        <v>76</v>
      </c>
      <c r="B70" s="11" t="s">
        <v>145</v>
      </c>
      <c r="C70" s="17">
        <v>17</v>
      </c>
      <c r="D70" s="11" t="s">
        <v>149</v>
      </c>
      <c r="E70" s="11" t="s">
        <v>147</v>
      </c>
      <c r="F70" s="3">
        <v>9.0697171700841288</v>
      </c>
      <c r="G70" s="4">
        <v>3.5517380604264459</v>
      </c>
      <c r="H70" s="6">
        <v>4.8989693071825151</v>
      </c>
      <c r="I70" s="7">
        <v>10.966803736256884</v>
      </c>
    </row>
    <row r="71" spans="1:9" x14ac:dyDescent="0.35">
      <c r="E71" s="1" t="s">
        <v>161</v>
      </c>
      <c r="F71" s="3">
        <f>F51+F52+F53+F54+F55+F56+F57+F58+F59+F60+F61+F62+F63+F64+F65+F66+F67+F68+F69+F70</f>
        <v>3.5047676769599437E+17</v>
      </c>
      <c r="G71" s="4">
        <f>G51+G52+G53+G54+G55+G56+G57+G58+G59+G60+G61+G62+G63+G64+G65+G66+G67+G68+G69+G70</f>
        <v>972.22971785919776</v>
      </c>
      <c r="H71" s="6">
        <f>H51+H52+H53+H54+H55+H56+H57+H58+H59+H60+H61+H62+H63+H64+H65+H66+H67+H68+H69+H70</f>
        <v>170.90722652744242</v>
      </c>
      <c r="I71" s="7">
        <f>I51+I52+I53+I54+I55+I56+I57+I58+I59+I60+I61+I62+I63+I64+I65+I66+I67+I68+I69+I70</f>
        <v>3.9167862044204134E+17</v>
      </c>
    </row>
    <row r="75" spans="1:9" x14ac:dyDescent="0.35">
      <c r="C75" s="1" t="s">
        <v>161</v>
      </c>
      <c r="D75" s="3" t="s">
        <v>162</v>
      </c>
      <c r="E75" s="4" t="s">
        <v>8</v>
      </c>
      <c r="F75" s="6" t="s">
        <v>11</v>
      </c>
      <c r="G75" s="7" t="s">
        <v>14</v>
      </c>
    </row>
    <row r="76" spans="1:9" x14ac:dyDescent="0.35">
      <c r="C76" s="1" t="s">
        <v>0</v>
      </c>
      <c r="D76" s="3">
        <v>636.65999575580054</v>
      </c>
      <c r="E76" s="4">
        <v>557.75653656193015</v>
      </c>
      <c r="F76" s="6">
        <v>91.369517831330995</v>
      </c>
      <c r="G76" s="7">
        <v>972.50623797852882</v>
      </c>
    </row>
    <row r="77" spans="1:9" x14ac:dyDescent="0.35">
      <c r="C77" s="1" t="s">
        <v>158</v>
      </c>
      <c r="D77" s="3">
        <v>1513.6914593059823</v>
      </c>
      <c r="E77" s="4">
        <v>1128.3145780086866</v>
      </c>
      <c r="F77" s="6">
        <v>196.56136397795481</v>
      </c>
      <c r="G77" s="7">
        <v>2291.4407993832965</v>
      </c>
    </row>
    <row r="78" spans="1:9" x14ac:dyDescent="0.35">
      <c r="C78" s="1" t="s">
        <v>159</v>
      </c>
      <c r="D78" s="3">
        <v>3.5047676769599437E+17</v>
      </c>
      <c r="E78" s="4">
        <v>972.22971785919776</v>
      </c>
      <c r="F78" s="6">
        <v>170.90722652744242</v>
      </c>
      <c r="G78" s="7">
        <v>3.9167862044204134E+17</v>
      </c>
    </row>
    <row r="83" spans="3:5" x14ac:dyDescent="0.35">
      <c r="C83" s="1" t="s">
        <v>169</v>
      </c>
      <c r="D83" s="1" t="s">
        <v>166</v>
      </c>
      <c r="E83" s="1" t="s">
        <v>172</v>
      </c>
    </row>
    <row r="84" spans="3:5" x14ac:dyDescent="0.35">
      <c r="C84" s="1" t="s">
        <v>0</v>
      </c>
      <c r="D84">
        <v>557.90005039732182</v>
      </c>
      <c r="E84">
        <v>1.1414657722888191</v>
      </c>
    </row>
    <row r="85" spans="3:5" x14ac:dyDescent="0.35">
      <c r="C85" s="1" t="s">
        <v>158</v>
      </c>
      <c r="D85">
        <v>1128.444433642587</v>
      </c>
      <c r="E85">
        <v>1.3415509192280672</v>
      </c>
    </row>
    <row r="86" spans="3:5" x14ac:dyDescent="0.35">
      <c r="C86" s="1" t="s">
        <v>159</v>
      </c>
      <c r="D86">
        <v>972.22971785919776</v>
      </c>
      <c r="E86">
        <v>360487610343496.88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F2FB9-9D17-4978-A292-259B4EF203D3}">
  <dimension ref="A1:L90"/>
  <sheetViews>
    <sheetView topLeftCell="A67" zoomScaleNormal="100" workbookViewId="0">
      <selection activeCell="G94" sqref="G94"/>
    </sheetView>
  </sheetViews>
  <sheetFormatPr defaultRowHeight="14.5" x14ac:dyDescent="0.35"/>
  <cols>
    <col min="1" max="1" width="16.81640625" customWidth="1"/>
    <col min="2" max="2" width="16.54296875" customWidth="1"/>
    <col min="3" max="3" width="16.26953125" customWidth="1"/>
    <col min="4" max="4" width="16.54296875" customWidth="1"/>
    <col min="5" max="5" width="16.26953125" customWidth="1"/>
    <col min="6" max="6" width="15.81640625" customWidth="1"/>
    <col min="7" max="7" width="16" customWidth="1"/>
    <col min="8" max="8" width="15.453125" customWidth="1"/>
    <col min="9" max="9" width="16.26953125" customWidth="1"/>
    <col min="11" max="11" width="17.08984375" customWidth="1"/>
    <col min="12" max="12" width="28.7265625" customWidth="1"/>
    <col min="13" max="15" width="11.81640625" bestFit="1" customWidth="1"/>
  </cols>
  <sheetData>
    <row r="1" spans="1:12" x14ac:dyDescent="0.35">
      <c r="A1" s="1" t="s">
        <v>77</v>
      </c>
      <c r="F1" s="3" t="s">
        <v>162</v>
      </c>
      <c r="G1" s="4" t="s">
        <v>8</v>
      </c>
      <c r="H1" s="6" t="s">
        <v>11</v>
      </c>
      <c r="I1" s="7" t="s">
        <v>14</v>
      </c>
    </row>
    <row r="2" spans="1:12" x14ac:dyDescent="0.35">
      <c r="A2" s="1" t="s">
        <v>78</v>
      </c>
      <c r="B2" s="1" t="s">
        <v>140</v>
      </c>
      <c r="C2" s="12">
        <v>15</v>
      </c>
      <c r="D2" s="1" t="s">
        <v>151</v>
      </c>
      <c r="E2" s="1" t="s">
        <v>152</v>
      </c>
    </row>
    <row r="3" spans="1:12" x14ac:dyDescent="0.35">
      <c r="A3" s="1" t="s">
        <v>79</v>
      </c>
      <c r="B3" s="1" t="s">
        <v>140</v>
      </c>
      <c r="C3" s="12">
        <v>1</v>
      </c>
      <c r="D3" s="1" t="s">
        <v>151</v>
      </c>
      <c r="E3" s="1" t="s">
        <v>152</v>
      </c>
      <c r="F3" s="3">
        <v>392.57691450630227</v>
      </c>
      <c r="G3" s="4">
        <v>701.62999122377914</v>
      </c>
      <c r="H3" s="6">
        <v>187.59341539150762</v>
      </c>
      <c r="I3" s="7">
        <v>943.55875314916489</v>
      </c>
      <c r="J3" s="1"/>
    </row>
    <row r="4" spans="1:12" x14ac:dyDescent="0.35">
      <c r="A4" s="1" t="s">
        <v>80</v>
      </c>
      <c r="B4" s="1" t="s">
        <v>140</v>
      </c>
      <c r="C4" s="12">
        <v>10</v>
      </c>
      <c r="D4" s="1" t="s">
        <v>151</v>
      </c>
      <c r="E4" s="1" t="s">
        <v>152</v>
      </c>
      <c r="F4" s="3">
        <v>144.74582952401369</v>
      </c>
      <c r="G4" s="4">
        <v>172.65555216965942</v>
      </c>
      <c r="H4" s="6">
        <v>40.89110461303396</v>
      </c>
      <c r="I4" s="7">
        <v>189.30542943638494</v>
      </c>
      <c r="J4" s="1"/>
    </row>
    <row r="5" spans="1:12" x14ac:dyDescent="0.35">
      <c r="A5" s="1" t="s">
        <v>81</v>
      </c>
      <c r="B5" s="1" t="s">
        <v>140</v>
      </c>
      <c r="C5" s="12">
        <v>12</v>
      </c>
      <c r="D5" s="1" t="s">
        <v>151</v>
      </c>
      <c r="E5" s="1" t="s">
        <v>152</v>
      </c>
      <c r="H5" s="6"/>
      <c r="J5" s="1"/>
    </row>
    <row r="6" spans="1:12" x14ac:dyDescent="0.35">
      <c r="A6" s="8" t="s">
        <v>82</v>
      </c>
      <c r="B6" s="8" t="s">
        <v>153</v>
      </c>
      <c r="C6" s="13">
        <v>13</v>
      </c>
      <c r="D6" s="8" t="s">
        <v>151</v>
      </c>
      <c r="E6" s="8" t="s">
        <v>152</v>
      </c>
      <c r="H6" s="6"/>
      <c r="J6" s="1"/>
      <c r="K6" s="1" t="s">
        <v>77</v>
      </c>
    </row>
    <row r="7" spans="1:12" x14ac:dyDescent="0.35">
      <c r="A7" s="8" t="s">
        <v>83</v>
      </c>
      <c r="B7" s="8" t="s">
        <v>153</v>
      </c>
      <c r="C7" s="13">
        <v>3</v>
      </c>
      <c r="D7" s="8" t="s">
        <v>151</v>
      </c>
      <c r="E7" s="8" t="s">
        <v>152</v>
      </c>
      <c r="F7" s="3">
        <v>20.75722763936183</v>
      </c>
      <c r="G7" s="4">
        <v>35.360453915554011</v>
      </c>
      <c r="H7" s="6">
        <v>8.8183060862078744</v>
      </c>
      <c r="I7" s="7">
        <v>36.165817169279379</v>
      </c>
      <c r="J7" s="8"/>
      <c r="K7" t="s">
        <v>167</v>
      </c>
      <c r="L7" t="s">
        <v>168</v>
      </c>
    </row>
    <row r="8" spans="1:12" x14ac:dyDescent="0.35">
      <c r="A8" s="8" t="s">
        <v>84</v>
      </c>
      <c r="B8" s="8" t="s">
        <v>153</v>
      </c>
      <c r="C8" s="13">
        <v>6</v>
      </c>
      <c r="D8" s="8" t="s">
        <v>151</v>
      </c>
      <c r="E8" s="8" t="s">
        <v>152</v>
      </c>
      <c r="F8" s="3">
        <v>496.15389319434684</v>
      </c>
      <c r="G8" s="4">
        <v>1143.3553709695229</v>
      </c>
      <c r="H8" s="6">
        <v>280.5398211602357</v>
      </c>
      <c r="I8" s="7">
        <v>988.68630464808814</v>
      </c>
      <c r="J8" s="8"/>
      <c r="L8">
        <f>H14/F14+G14</f>
        <v>2357.6720376391354</v>
      </c>
    </row>
    <row r="9" spans="1:12" x14ac:dyDescent="0.35">
      <c r="A9" s="8" t="s">
        <v>85</v>
      </c>
      <c r="B9" s="8" t="s">
        <v>153</v>
      </c>
      <c r="C9" s="13">
        <v>8</v>
      </c>
      <c r="D9" s="8" t="s">
        <v>151</v>
      </c>
      <c r="E9" s="8" t="s">
        <v>152</v>
      </c>
      <c r="F9" s="3">
        <v>330.20476459271106</v>
      </c>
      <c r="G9" s="4">
        <v>292.35626213076227</v>
      </c>
      <c r="H9" s="6">
        <v>70.712329501659909</v>
      </c>
      <c r="I9" s="7">
        <v>475.62159369086902</v>
      </c>
      <c r="J9" s="8"/>
      <c r="K9" t="s">
        <v>170</v>
      </c>
      <c r="L9" t="s">
        <v>171</v>
      </c>
    </row>
    <row r="10" spans="1:12" x14ac:dyDescent="0.35">
      <c r="A10" s="9" t="s">
        <v>86</v>
      </c>
      <c r="B10" s="9" t="s">
        <v>145</v>
      </c>
      <c r="C10" s="14">
        <v>14</v>
      </c>
      <c r="D10" s="9" t="s">
        <v>151</v>
      </c>
      <c r="E10" s="9" t="s">
        <v>152</v>
      </c>
      <c r="H10" s="6"/>
      <c r="J10" s="8"/>
      <c r="L10">
        <f>F14/G14</f>
        <v>0.59104936528974794</v>
      </c>
    </row>
    <row r="11" spans="1:12" x14ac:dyDescent="0.35">
      <c r="A11" s="9" t="s">
        <v>87</v>
      </c>
      <c r="B11" s="9" t="s">
        <v>145</v>
      </c>
      <c r="C11" s="14">
        <v>2</v>
      </c>
      <c r="D11" s="9" t="s">
        <v>151</v>
      </c>
      <c r="E11" s="9" t="s">
        <v>152</v>
      </c>
      <c r="F11" s="3">
        <v>2.5739411123330873</v>
      </c>
      <c r="G11" s="4">
        <v>3.2047835040323074</v>
      </c>
      <c r="H11" s="6">
        <v>0.38575897748876825</v>
      </c>
      <c r="I11" s="7">
        <v>4.6964781950220047</v>
      </c>
      <c r="J11" s="9"/>
    </row>
    <row r="12" spans="1:12" x14ac:dyDescent="0.35">
      <c r="A12" s="9" t="s">
        <v>88</v>
      </c>
      <c r="B12" s="9" t="s">
        <v>145</v>
      </c>
      <c r="C12" s="14">
        <v>5</v>
      </c>
      <c r="D12" s="9" t="s">
        <v>151</v>
      </c>
      <c r="E12" s="9" t="s">
        <v>152</v>
      </c>
      <c r="F12" s="3">
        <v>6.2376797994116817</v>
      </c>
      <c r="G12" s="4">
        <v>8.6861209624064166</v>
      </c>
      <c r="H12" s="6">
        <v>1.1045954350366238</v>
      </c>
      <c r="I12" s="7">
        <v>17.105631817949156</v>
      </c>
      <c r="J12" s="9"/>
    </row>
    <row r="13" spans="1:12" x14ac:dyDescent="0.35">
      <c r="A13" s="9" t="s">
        <v>89</v>
      </c>
      <c r="B13" s="9" t="s">
        <v>145</v>
      </c>
      <c r="C13" s="14">
        <v>7</v>
      </c>
      <c r="D13" s="9" t="s">
        <v>151</v>
      </c>
      <c r="E13" s="9" t="s">
        <v>152</v>
      </c>
      <c r="J13" s="9"/>
    </row>
    <row r="14" spans="1:12" x14ac:dyDescent="0.35">
      <c r="A14" s="9"/>
      <c r="B14" s="9"/>
      <c r="C14" s="14"/>
      <c r="D14" s="9"/>
      <c r="E14" s="1" t="s">
        <v>161</v>
      </c>
      <c r="F14" s="3">
        <f>F3+F4+F7+F8+F9+F11+F12</f>
        <v>1393.2502503684805</v>
      </c>
      <c r="G14" s="4">
        <f>G3+G4+G7+G8+G9+G11+G12</f>
        <v>2357.2485348757164</v>
      </c>
      <c r="H14" s="6">
        <f>H3+H4+H7+H8+H9+H11+H12</f>
        <v>590.04533116517052</v>
      </c>
      <c r="I14" s="7">
        <f>I3+I4+I7+I8+I9+I11+I12</f>
        <v>2655.1400081067568</v>
      </c>
      <c r="J14" s="9"/>
    </row>
    <row r="15" spans="1:12" x14ac:dyDescent="0.35">
      <c r="A15" s="9"/>
      <c r="B15" s="9"/>
      <c r="C15" s="14"/>
      <c r="D15" s="9"/>
      <c r="E15" s="9"/>
      <c r="J15" s="9"/>
    </row>
    <row r="16" spans="1:12" x14ac:dyDescent="0.35">
      <c r="A16" s="9"/>
      <c r="B16" s="9"/>
      <c r="C16" s="14"/>
      <c r="D16" s="9"/>
      <c r="E16" s="9"/>
      <c r="J16" s="9"/>
    </row>
    <row r="17" spans="1:12" x14ac:dyDescent="0.35">
      <c r="A17" s="1" t="s">
        <v>160</v>
      </c>
      <c r="F17" s="3" t="s">
        <v>162</v>
      </c>
      <c r="G17" s="4" t="s">
        <v>8</v>
      </c>
      <c r="H17" s="6" t="s">
        <v>11</v>
      </c>
      <c r="I17" s="7" t="s">
        <v>14</v>
      </c>
      <c r="J17" s="9"/>
    </row>
    <row r="18" spans="1:12" x14ac:dyDescent="0.35">
      <c r="A18" s="1" t="s">
        <v>90</v>
      </c>
      <c r="B18" s="1" t="s">
        <v>140</v>
      </c>
      <c r="C18" s="12">
        <v>1</v>
      </c>
      <c r="D18" s="1" t="s">
        <v>154</v>
      </c>
      <c r="E18" s="1" t="s">
        <v>152</v>
      </c>
      <c r="F18" s="3">
        <v>170.15565917373252</v>
      </c>
      <c r="G18" s="4">
        <v>165.17575188070742</v>
      </c>
      <c r="H18" s="6">
        <v>45.409204290302455</v>
      </c>
      <c r="I18" s="7">
        <v>173.69893947050502</v>
      </c>
    </row>
    <row r="19" spans="1:12" x14ac:dyDescent="0.35">
      <c r="A19" s="1" t="s">
        <v>91</v>
      </c>
      <c r="B19" s="1" t="s">
        <v>140</v>
      </c>
      <c r="C19" s="12">
        <v>10</v>
      </c>
      <c r="D19" s="1" t="s">
        <v>154</v>
      </c>
      <c r="E19" s="1" t="s">
        <v>152</v>
      </c>
      <c r="F19" s="3">
        <v>50.098353190309247</v>
      </c>
      <c r="G19" s="4">
        <v>48.603028467732024</v>
      </c>
      <c r="H19" s="6">
        <v>12.56542393798677</v>
      </c>
      <c r="I19" s="7">
        <v>64.737625093357337</v>
      </c>
      <c r="J19" s="1"/>
    </row>
    <row r="20" spans="1:12" x14ac:dyDescent="0.35">
      <c r="A20" s="1" t="s">
        <v>92</v>
      </c>
      <c r="B20" s="1" t="s">
        <v>140</v>
      </c>
      <c r="C20" s="12">
        <v>12</v>
      </c>
      <c r="D20" s="1" t="s">
        <v>154</v>
      </c>
      <c r="E20" s="1" t="s">
        <v>152</v>
      </c>
      <c r="F20" s="3">
        <v>32.34297134932384</v>
      </c>
      <c r="G20" s="4">
        <v>37.377885163362627</v>
      </c>
      <c r="H20" s="6">
        <v>10.736890559753256</v>
      </c>
      <c r="I20" s="7">
        <v>39.732603142025923</v>
      </c>
      <c r="J20" s="1"/>
      <c r="K20" s="1" t="s">
        <v>163</v>
      </c>
    </row>
    <row r="21" spans="1:12" x14ac:dyDescent="0.35">
      <c r="A21" s="1" t="s">
        <v>93</v>
      </c>
      <c r="B21" s="1" t="s">
        <v>140</v>
      </c>
      <c r="C21" s="12">
        <v>15</v>
      </c>
      <c r="D21" s="1" t="s">
        <v>154</v>
      </c>
      <c r="E21" s="1" t="s">
        <v>152</v>
      </c>
      <c r="F21" s="3">
        <v>47.239734920775049</v>
      </c>
      <c r="G21" s="4">
        <v>168.71940286251527</v>
      </c>
      <c r="H21" s="6">
        <v>114.24372188080612</v>
      </c>
      <c r="I21" s="7">
        <v>115.17398120536272</v>
      </c>
      <c r="J21" s="1"/>
      <c r="K21" t="s">
        <v>167</v>
      </c>
      <c r="L21" t="s">
        <v>168</v>
      </c>
    </row>
    <row r="22" spans="1:12" x14ac:dyDescent="0.35">
      <c r="A22" s="8" t="s">
        <v>94</v>
      </c>
      <c r="B22" s="8" t="s">
        <v>145</v>
      </c>
      <c r="C22" s="13">
        <v>2</v>
      </c>
      <c r="D22" s="8" t="s">
        <v>154</v>
      </c>
      <c r="E22" s="8" t="s">
        <v>152</v>
      </c>
      <c r="F22" s="3">
        <v>521.28686606116366</v>
      </c>
      <c r="G22" s="4">
        <v>376.94630615611959</v>
      </c>
      <c r="H22" s="6">
        <v>91.106130361110246</v>
      </c>
      <c r="I22" s="7">
        <v>531.89772244894107</v>
      </c>
      <c r="J22" s="1"/>
      <c r="L22">
        <f>H34/F34+G34</f>
        <v>71020619895175.641</v>
      </c>
    </row>
    <row r="23" spans="1:12" x14ac:dyDescent="0.35">
      <c r="A23" s="8" t="s">
        <v>95</v>
      </c>
      <c r="B23" s="8" t="s">
        <v>145</v>
      </c>
      <c r="C23" s="13">
        <v>5</v>
      </c>
      <c r="D23" s="8" t="s">
        <v>154</v>
      </c>
      <c r="E23" s="8" t="s">
        <v>152</v>
      </c>
      <c r="F23" s="3">
        <v>81.180070757568757</v>
      </c>
      <c r="G23" s="4">
        <v>85.950619941277921</v>
      </c>
      <c r="H23" s="6">
        <v>22.129653101785841</v>
      </c>
      <c r="I23" s="7">
        <v>121.11526953067818</v>
      </c>
      <c r="J23" s="8"/>
      <c r="K23" t="s">
        <v>170</v>
      </c>
      <c r="L23" t="s">
        <v>171</v>
      </c>
    </row>
    <row r="24" spans="1:12" x14ac:dyDescent="0.35">
      <c r="A24" s="8" t="s">
        <v>96</v>
      </c>
      <c r="B24" s="8" t="s">
        <v>145</v>
      </c>
      <c r="C24" s="13">
        <v>7</v>
      </c>
      <c r="D24" s="8" t="s">
        <v>154</v>
      </c>
      <c r="E24" s="8" t="s">
        <v>152</v>
      </c>
      <c r="F24" s="3">
        <v>51.30452210832572</v>
      </c>
      <c r="G24" s="4">
        <v>88.728003531125552</v>
      </c>
      <c r="H24" s="6">
        <v>12.808310400139954</v>
      </c>
      <c r="I24" s="7">
        <v>116.977683864271</v>
      </c>
      <c r="J24" s="8"/>
      <c r="L24">
        <f>F34/G34</f>
        <v>1.0390517442364646</v>
      </c>
    </row>
    <row r="25" spans="1:12" x14ac:dyDescent="0.35">
      <c r="A25" s="8" t="s">
        <v>97</v>
      </c>
      <c r="B25" s="8" t="s">
        <v>145</v>
      </c>
      <c r="C25" s="13">
        <v>14</v>
      </c>
      <c r="D25" s="8" t="s">
        <v>154</v>
      </c>
      <c r="E25" s="8" t="s">
        <v>152</v>
      </c>
      <c r="F25" s="3">
        <v>248.7826349376563</v>
      </c>
      <c r="G25" s="4">
        <v>208.36367806983429</v>
      </c>
      <c r="H25" s="6">
        <v>52.836837569836675</v>
      </c>
      <c r="I25" s="7">
        <v>303.03660012803135</v>
      </c>
      <c r="J25" s="8"/>
    </row>
    <row r="26" spans="1:12" x14ac:dyDescent="0.35">
      <c r="A26" s="9" t="s">
        <v>98</v>
      </c>
      <c r="B26" s="9" t="s">
        <v>153</v>
      </c>
      <c r="C26" s="14">
        <v>3</v>
      </c>
      <c r="D26" s="9" t="s">
        <v>154</v>
      </c>
      <c r="E26" s="9" t="s">
        <v>152</v>
      </c>
      <c r="F26" s="3">
        <v>46.109196002895189</v>
      </c>
      <c r="G26" s="4">
        <v>51.133247451325744</v>
      </c>
      <c r="H26" s="6">
        <v>13.475067881220738</v>
      </c>
      <c r="I26" s="7">
        <v>49.766042911411212</v>
      </c>
      <c r="J26" s="8"/>
    </row>
    <row r="27" spans="1:12" x14ac:dyDescent="0.35">
      <c r="A27" s="9" t="s">
        <v>99</v>
      </c>
      <c r="B27" s="9" t="s">
        <v>153</v>
      </c>
      <c r="C27" s="14">
        <v>6</v>
      </c>
      <c r="D27" s="9" t="s">
        <v>154</v>
      </c>
      <c r="E27" s="9" t="s">
        <v>152</v>
      </c>
      <c r="F27" s="3">
        <v>4.3144349115437439</v>
      </c>
      <c r="G27" s="4">
        <v>8.4357301858881719</v>
      </c>
      <c r="H27" s="6">
        <v>1.5781291983489263</v>
      </c>
      <c r="I27" s="7">
        <v>9.6721078259537183</v>
      </c>
      <c r="J27" s="9"/>
    </row>
    <row r="28" spans="1:12" x14ac:dyDescent="0.35">
      <c r="A28" s="9" t="s">
        <v>100</v>
      </c>
      <c r="B28" s="9" t="s">
        <v>153</v>
      </c>
      <c r="C28" s="14">
        <v>8</v>
      </c>
      <c r="D28" s="9" t="s">
        <v>154</v>
      </c>
      <c r="E28" s="9" t="s">
        <v>152</v>
      </c>
      <c r="F28" s="3">
        <v>73794098976982.016</v>
      </c>
      <c r="G28" s="4">
        <v>71020619893209.438</v>
      </c>
      <c r="H28" s="6">
        <v>16958535926421.836</v>
      </c>
      <c r="I28" s="7">
        <v>103589263993827.16</v>
      </c>
      <c r="J28" s="9"/>
    </row>
    <row r="29" spans="1:12" x14ac:dyDescent="0.35">
      <c r="A29" s="9" t="s">
        <v>101</v>
      </c>
      <c r="B29" s="9" t="s">
        <v>153</v>
      </c>
      <c r="C29" s="14">
        <v>13</v>
      </c>
      <c r="D29" s="9" t="s">
        <v>154</v>
      </c>
      <c r="E29" s="9" t="s">
        <v>152</v>
      </c>
      <c r="F29" s="3">
        <v>193.41347593724694</v>
      </c>
      <c r="G29" s="4">
        <v>292.23076853106772</v>
      </c>
      <c r="H29" s="6">
        <v>61.185406778680417</v>
      </c>
      <c r="I29" s="7">
        <v>262.45945058576842</v>
      </c>
      <c r="J29" s="9"/>
    </row>
    <row r="30" spans="1:12" x14ac:dyDescent="0.35">
      <c r="A30" s="10" t="s">
        <v>102</v>
      </c>
      <c r="B30" s="10" t="s">
        <v>155</v>
      </c>
      <c r="C30" s="19">
        <v>4</v>
      </c>
      <c r="D30" s="10" t="s">
        <v>154</v>
      </c>
      <c r="E30" s="10" t="s">
        <v>152</v>
      </c>
      <c r="F30" s="3">
        <v>202.05717436693243</v>
      </c>
      <c r="G30" s="4">
        <v>193.78143096697463</v>
      </c>
      <c r="H30" s="6">
        <v>45.730412617237114</v>
      </c>
      <c r="I30" s="7">
        <v>256.25479714067484</v>
      </c>
      <c r="J30" s="9"/>
    </row>
    <row r="31" spans="1:12" x14ac:dyDescent="0.35">
      <c r="A31" s="10" t="s">
        <v>103</v>
      </c>
      <c r="B31" s="10" t="s">
        <v>155</v>
      </c>
      <c r="C31" s="19">
        <v>9</v>
      </c>
      <c r="D31" s="10" t="s">
        <v>154</v>
      </c>
      <c r="E31" s="10" t="s">
        <v>152</v>
      </c>
      <c r="F31" s="3">
        <v>170.10904783250876</v>
      </c>
      <c r="G31" s="4">
        <v>194.84601444234198</v>
      </c>
      <c r="H31" s="6">
        <v>51.527839889234798</v>
      </c>
      <c r="I31" s="7">
        <v>268.62943539833333</v>
      </c>
      <c r="J31" s="10"/>
    </row>
    <row r="32" spans="1:12" x14ac:dyDescent="0.35">
      <c r="A32" s="10" t="s">
        <v>104</v>
      </c>
      <c r="B32" s="10" t="s">
        <v>155</v>
      </c>
      <c r="C32" s="19">
        <v>11</v>
      </c>
      <c r="D32" s="10" t="s">
        <v>154</v>
      </c>
      <c r="E32" s="10" t="s">
        <v>152</v>
      </c>
      <c r="F32" s="3">
        <v>24.623023023394712</v>
      </c>
      <c r="G32" s="4">
        <v>32.13850641273212</v>
      </c>
      <c r="H32" s="6">
        <v>9.338502146896225</v>
      </c>
      <c r="I32" s="7">
        <v>45.585023577279671</v>
      </c>
      <c r="J32" s="10"/>
    </row>
    <row r="33" spans="1:12" x14ac:dyDescent="0.35">
      <c r="A33" s="10" t="s">
        <v>105</v>
      </c>
      <c r="B33" s="10" t="s">
        <v>155</v>
      </c>
      <c r="C33" s="19">
        <v>16</v>
      </c>
      <c r="D33" s="10" t="s">
        <v>154</v>
      </c>
      <c r="E33" s="10" t="s">
        <v>152</v>
      </c>
      <c r="F33" s="3">
        <v>11.930593529359404</v>
      </c>
      <c r="G33" s="4">
        <v>13.529986566760599</v>
      </c>
      <c r="H33" s="6">
        <v>1.8737273367703868</v>
      </c>
      <c r="I33" s="7">
        <v>14.404195603065093</v>
      </c>
      <c r="J33" s="10"/>
    </row>
    <row r="34" spans="1:12" x14ac:dyDescent="0.35">
      <c r="A34" s="10"/>
      <c r="B34" s="10"/>
      <c r="C34" s="19"/>
      <c r="D34" s="10"/>
      <c r="E34" s="1" t="s">
        <v>161</v>
      </c>
      <c r="F34" s="3">
        <f>F18+F19+F20+F21+F22+F23+F24+F25+F26+F27+F28+F29+F30+F31+F32+F33</f>
        <v>73794098978836.969</v>
      </c>
      <c r="G34" s="4">
        <f>G18+G19+G20+G21+G22+G23+G24+G25+G26+G27+G28+G29+G30+G31+G32+G33</f>
        <v>71020619895175.406</v>
      </c>
      <c r="H34" s="6">
        <f>H18+H19+H20+H21+H22+H23+H24+H25+H26+H27+H28+H29+H30+H31+H32+H33</f>
        <v>16958535926968.379</v>
      </c>
      <c r="I34" s="7">
        <f>I18+I19+I20+I21+I22+I23+I24+I25+I26+I27+I28+I29+I30+I31+I32+I33</f>
        <v>103589263996200.28</v>
      </c>
      <c r="J34" s="10"/>
    </row>
    <row r="35" spans="1:12" x14ac:dyDescent="0.35">
      <c r="A35" s="10"/>
      <c r="B35" s="10"/>
      <c r="C35" s="19"/>
      <c r="D35" s="10"/>
      <c r="E35" s="10"/>
      <c r="F35" s="3"/>
      <c r="G35" s="4"/>
      <c r="H35" s="5"/>
      <c r="I35" s="7"/>
      <c r="J35" s="10"/>
    </row>
    <row r="36" spans="1:12" x14ac:dyDescent="0.35">
      <c r="A36" s="10"/>
      <c r="B36" s="10"/>
      <c r="C36" s="19"/>
      <c r="D36" s="10"/>
      <c r="E36" s="10"/>
      <c r="J36" s="10"/>
    </row>
    <row r="37" spans="1:12" x14ac:dyDescent="0.35">
      <c r="A37" s="1" t="s">
        <v>160</v>
      </c>
      <c r="F37" s="3"/>
      <c r="G37" s="4"/>
      <c r="H37" s="5"/>
      <c r="I37" s="7"/>
      <c r="J37" s="10"/>
    </row>
    <row r="38" spans="1:12" x14ac:dyDescent="0.35">
      <c r="A38" s="18" t="s">
        <v>106</v>
      </c>
      <c r="B38" s="18" t="s">
        <v>140</v>
      </c>
      <c r="C38" s="20">
        <v>1</v>
      </c>
      <c r="D38" s="18" t="s">
        <v>156</v>
      </c>
      <c r="E38" s="18" t="s">
        <v>152</v>
      </c>
      <c r="F38" s="3" t="s">
        <v>162</v>
      </c>
      <c r="G38" s="4" t="s">
        <v>8</v>
      </c>
      <c r="H38" s="6" t="s">
        <v>11</v>
      </c>
      <c r="I38" s="7" t="s">
        <v>14</v>
      </c>
    </row>
    <row r="39" spans="1:12" x14ac:dyDescent="0.35">
      <c r="A39" s="18" t="s">
        <v>107</v>
      </c>
      <c r="B39" s="18" t="s">
        <v>140</v>
      </c>
      <c r="C39" s="20">
        <v>10</v>
      </c>
      <c r="D39" s="18" t="s">
        <v>156</v>
      </c>
      <c r="E39" s="18" t="s">
        <v>152</v>
      </c>
      <c r="F39" s="3">
        <v>63.698791938837424</v>
      </c>
      <c r="G39" s="4">
        <v>105.15186610474559</v>
      </c>
      <c r="H39" s="6">
        <v>38.995421781493768</v>
      </c>
      <c r="I39" s="7">
        <v>96.403890102832008</v>
      </c>
      <c r="J39" s="18"/>
    </row>
    <row r="40" spans="1:12" x14ac:dyDescent="0.35">
      <c r="A40" s="18" t="s">
        <v>108</v>
      </c>
      <c r="B40" s="18" t="s">
        <v>140</v>
      </c>
      <c r="C40" s="20">
        <v>12</v>
      </c>
      <c r="D40" s="18" t="s">
        <v>156</v>
      </c>
      <c r="E40" s="18" t="s">
        <v>152</v>
      </c>
      <c r="F40" s="3">
        <v>255.57689031505282</v>
      </c>
      <c r="G40" s="4">
        <v>348.73698836306392</v>
      </c>
      <c r="H40" s="6">
        <v>100.65325860970094</v>
      </c>
      <c r="I40" s="7">
        <v>313.72857579957298</v>
      </c>
      <c r="J40" s="18"/>
    </row>
    <row r="41" spans="1:12" x14ac:dyDescent="0.35">
      <c r="A41" s="18" t="s">
        <v>109</v>
      </c>
      <c r="B41" s="18" t="s">
        <v>140</v>
      </c>
      <c r="C41" s="20">
        <v>15</v>
      </c>
      <c r="D41" s="18" t="s">
        <v>156</v>
      </c>
      <c r="E41" s="18" t="s">
        <v>152</v>
      </c>
      <c r="F41" s="3">
        <v>25.606622086584874</v>
      </c>
      <c r="G41" s="4">
        <v>30.006667424717371</v>
      </c>
      <c r="H41" s="6">
        <v>7.077237817039677</v>
      </c>
      <c r="I41" s="7">
        <v>27.287821112258726</v>
      </c>
      <c r="J41" s="18"/>
    </row>
    <row r="42" spans="1:12" x14ac:dyDescent="0.35">
      <c r="A42" s="8" t="s">
        <v>110</v>
      </c>
      <c r="B42" s="8" t="s">
        <v>145</v>
      </c>
      <c r="C42" s="13">
        <v>2</v>
      </c>
      <c r="D42" s="8" t="s">
        <v>156</v>
      </c>
      <c r="E42" s="8" t="s">
        <v>152</v>
      </c>
      <c r="F42" s="3">
        <v>25.716616651360958</v>
      </c>
      <c r="G42" s="4">
        <v>20.644829415442558</v>
      </c>
      <c r="H42" s="6">
        <v>4.9888550677565888</v>
      </c>
      <c r="I42" s="7">
        <v>27.970989207004695</v>
      </c>
      <c r="J42" s="18"/>
      <c r="K42" s="1" t="s">
        <v>164</v>
      </c>
    </row>
    <row r="43" spans="1:12" x14ac:dyDescent="0.35">
      <c r="A43" s="8" t="s">
        <v>111</v>
      </c>
      <c r="B43" s="8" t="s">
        <v>145</v>
      </c>
      <c r="C43" s="13">
        <v>5</v>
      </c>
      <c r="D43" s="8" t="s">
        <v>156</v>
      </c>
      <c r="E43" s="8" t="s">
        <v>152</v>
      </c>
      <c r="F43" s="3">
        <v>29.650249786532285</v>
      </c>
      <c r="G43" s="4">
        <v>30.040628980905012</v>
      </c>
      <c r="H43" s="6">
        <v>6.9973400704464241</v>
      </c>
      <c r="I43" s="7">
        <v>42.344369272733758</v>
      </c>
      <c r="J43" s="8"/>
      <c r="K43" t="s">
        <v>167</v>
      </c>
      <c r="L43" t="s">
        <v>168</v>
      </c>
    </row>
    <row r="44" spans="1:12" x14ac:dyDescent="0.35">
      <c r="A44" s="8" t="s">
        <v>112</v>
      </c>
      <c r="B44" s="8" t="s">
        <v>145</v>
      </c>
      <c r="C44" s="13">
        <v>7</v>
      </c>
      <c r="D44" s="8" t="s">
        <v>156</v>
      </c>
      <c r="E44" s="8" t="s">
        <v>152</v>
      </c>
      <c r="F44" s="3">
        <v>63.849557240038685</v>
      </c>
      <c r="G44" s="4">
        <v>55.830058656814927</v>
      </c>
      <c r="H44" s="6">
        <v>12.574973545773839</v>
      </c>
      <c r="I44" s="7">
        <v>68.483838914637417</v>
      </c>
      <c r="J44" s="8"/>
      <c r="L44">
        <f>H54/F54+G54</f>
        <v>3462.8052143122168</v>
      </c>
    </row>
    <row r="45" spans="1:12" x14ac:dyDescent="0.35">
      <c r="A45" s="8" t="s">
        <v>113</v>
      </c>
      <c r="B45" s="8" t="s">
        <v>145</v>
      </c>
      <c r="C45" s="13">
        <v>14</v>
      </c>
      <c r="D45" s="8" t="s">
        <v>156</v>
      </c>
      <c r="E45" s="8" t="s">
        <v>152</v>
      </c>
      <c r="F45" s="3">
        <v>84.605402024022681</v>
      </c>
      <c r="G45" s="4">
        <v>63.284940495159233</v>
      </c>
      <c r="H45" s="6">
        <v>13.106613003504204</v>
      </c>
      <c r="I45" s="7">
        <v>77.852944065582292</v>
      </c>
      <c r="J45" s="8"/>
      <c r="K45" t="s">
        <v>170</v>
      </c>
      <c r="L45" t="s">
        <v>171</v>
      </c>
    </row>
    <row r="46" spans="1:12" x14ac:dyDescent="0.35">
      <c r="A46" s="9" t="s">
        <v>114</v>
      </c>
      <c r="B46" s="9" t="s">
        <v>153</v>
      </c>
      <c r="C46" s="14">
        <v>3</v>
      </c>
      <c r="D46" s="9" t="s">
        <v>156</v>
      </c>
      <c r="E46" s="9" t="s">
        <v>152</v>
      </c>
      <c r="F46" s="3">
        <v>155.55038619072775</v>
      </c>
      <c r="G46" s="4">
        <v>144.81468416155676</v>
      </c>
      <c r="H46" s="6">
        <v>44.645112050925349</v>
      </c>
      <c r="I46" s="7">
        <v>176.70210729021551</v>
      </c>
      <c r="J46" s="8"/>
      <c r="L46">
        <f>F54/G54</f>
        <v>0.9661411316575389</v>
      </c>
    </row>
    <row r="47" spans="1:12" x14ac:dyDescent="0.35">
      <c r="A47" s="9" t="s">
        <v>115</v>
      </c>
      <c r="B47" s="9" t="s">
        <v>153</v>
      </c>
      <c r="C47" s="14">
        <v>6</v>
      </c>
      <c r="D47" s="9" t="s">
        <v>156</v>
      </c>
      <c r="E47" s="9" t="s">
        <v>152</v>
      </c>
      <c r="F47" s="3">
        <v>85.873177189358529</v>
      </c>
      <c r="G47" s="4">
        <v>132.55094270697754</v>
      </c>
      <c r="H47" s="6">
        <v>34.909581533261061</v>
      </c>
      <c r="I47" s="7">
        <v>105.42134952726819</v>
      </c>
      <c r="J47" s="9"/>
    </row>
    <row r="48" spans="1:12" x14ac:dyDescent="0.35">
      <c r="A48" s="9" t="s">
        <v>116</v>
      </c>
      <c r="B48" s="9" t="s">
        <v>153</v>
      </c>
      <c r="C48" s="14">
        <v>8</v>
      </c>
      <c r="D48" s="9" t="s">
        <v>156</v>
      </c>
      <c r="E48" s="9" t="s">
        <v>152</v>
      </c>
      <c r="H48" s="6"/>
      <c r="J48" s="9"/>
    </row>
    <row r="49" spans="1:12" x14ac:dyDescent="0.35">
      <c r="A49" s="9" t="s">
        <v>117</v>
      </c>
      <c r="B49" s="9" t="s">
        <v>153</v>
      </c>
      <c r="C49" s="14">
        <v>13</v>
      </c>
      <c r="D49" s="9" t="s">
        <v>156</v>
      </c>
      <c r="E49" s="9" t="s">
        <v>152</v>
      </c>
      <c r="H49" s="6"/>
      <c r="J49" s="9"/>
    </row>
    <row r="50" spans="1:12" x14ac:dyDescent="0.35">
      <c r="A50" s="10" t="s">
        <v>118</v>
      </c>
      <c r="B50" s="10" t="s">
        <v>155</v>
      </c>
      <c r="C50" s="19">
        <v>4</v>
      </c>
      <c r="D50" s="10" t="s">
        <v>156</v>
      </c>
      <c r="E50" s="10" t="s">
        <v>152</v>
      </c>
      <c r="F50" s="3">
        <v>804.04797815380891</v>
      </c>
      <c r="G50" s="4">
        <v>677.81028505251606</v>
      </c>
      <c r="H50" s="6">
        <v>142.93542165760948</v>
      </c>
      <c r="I50" s="7">
        <v>1074.4852118031142</v>
      </c>
      <c r="J50" s="9"/>
    </row>
    <row r="51" spans="1:12" x14ac:dyDescent="0.35">
      <c r="A51" s="10" t="s">
        <v>119</v>
      </c>
      <c r="B51" s="10" t="s">
        <v>155</v>
      </c>
      <c r="C51" s="19">
        <v>9</v>
      </c>
      <c r="D51" s="10" t="s">
        <v>156</v>
      </c>
      <c r="E51" s="10" t="s">
        <v>152</v>
      </c>
      <c r="F51" s="3">
        <v>509.50286540850209</v>
      </c>
      <c r="G51" s="4">
        <v>393.71828423458192</v>
      </c>
      <c r="H51" s="6">
        <v>94.724626423645333</v>
      </c>
      <c r="I51" s="7">
        <v>542.58776890824083</v>
      </c>
      <c r="J51" s="10"/>
    </row>
    <row r="52" spans="1:12" x14ac:dyDescent="0.35">
      <c r="A52" s="10" t="s">
        <v>120</v>
      </c>
      <c r="B52" s="10" t="s">
        <v>155</v>
      </c>
      <c r="C52" s="19">
        <v>11</v>
      </c>
      <c r="D52" s="10" t="s">
        <v>156</v>
      </c>
      <c r="E52" s="10" t="s">
        <v>152</v>
      </c>
      <c r="F52" s="3">
        <v>61.995335554285276</v>
      </c>
      <c r="G52" s="4">
        <v>72.933778056713379</v>
      </c>
      <c r="H52" s="6">
        <v>15.522370415620724</v>
      </c>
      <c r="I52" s="7">
        <v>97.331773455526019</v>
      </c>
      <c r="J52" s="10"/>
    </row>
    <row r="53" spans="1:12" x14ac:dyDescent="0.35">
      <c r="A53" s="10" t="s">
        <v>121</v>
      </c>
      <c r="B53" s="10" t="s">
        <v>155</v>
      </c>
      <c r="C53" s="19">
        <v>16</v>
      </c>
      <c r="D53" s="10" t="s">
        <v>156</v>
      </c>
      <c r="E53" s="10" t="s">
        <v>152</v>
      </c>
      <c r="F53" s="3">
        <v>1179.5476330896404</v>
      </c>
      <c r="G53" s="4">
        <v>1386.9324059985227</v>
      </c>
      <c r="H53" s="6">
        <v>649.86530066466355</v>
      </c>
      <c r="I53" s="7">
        <v>1847.8626438956699</v>
      </c>
      <c r="J53" s="10"/>
    </row>
    <row r="54" spans="1:12" x14ac:dyDescent="0.35">
      <c r="A54" s="10"/>
      <c r="B54" s="10"/>
      <c r="C54" s="19"/>
      <c r="D54" s="10"/>
      <c r="E54" s="1" t="s">
        <v>161</v>
      </c>
      <c r="F54" s="3">
        <f>F39+F40+F41+F42+F43+F44+F45+F46+F47+F50+F51+F52+F53</f>
        <v>3345.2215056287528</v>
      </c>
      <c r="G54" s="4">
        <f>G39+G40+G41+G42+G43+G44+G45+G46+G47+G50+G51+G52+G53</f>
        <v>3462.4563596517173</v>
      </c>
      <c r="H54" s="6">
        <f>H39+H40+H41+H42+H43+H44+H45+H46+H47+H50+H51+H52+H53</f>
        <v>1166.996112641441</v>
      </c>
      <c r="I54" s="7">
        <f>I39+I40+I41+I42+I43+I44+I45+I46+I47+I50+I51+I52+I53</f>
        <v>4498.4632833546566</v>
      </c>
      <c r="J54" s="10"/>
    </row>
    <row r="55" spans="1:12" x14ac:dyDescent="0.35">
      <c r="A55" s="10"/>
      <c r="B55" s="10"/>
      <c r="C55" s="19"/>
      <c r="D55" s="10"/>
      <c r="E55" s="10"/>
      <c r="F55" s="3"/>
      <c r="G55" s="4"/>
      <c r="H55" s="5"/>
      <c r="I55" s="7"/>
      <c r="J55" s="10"/>
    </row>
    <row r="56" spans="1:12" x14ac:dyDescent="0.35">
      <c r="A56" s="10"/>
      <c r="B56" s="10"/>
      <c r="C56" s="19"/>
      <c r="D56" s="10"/>
      <c r="E56" s="10"/>
      <c r="J56" s="10"/>
    </row>
    <row r="57" spans="1:12" x14ac:dyDescent="0.35">
      <c r="A57" s="1" t="s">
        <v>160</v>
      </c>
      <c r="F57" s="3" t="s">
        <v>162</v>
      </c>
      <c r="G57" s="4" t="s">
        <v>8</v>
      </c>
      <c r="H57" s="6" t="s">
        <v>11</v>
      </c>
      <c r="I57" s="7" t="s">
        <v>14</v>
      </c>
      <c r="J57" s="10"/>
    </row>
    <row r="58" spans="1:12" x14ac:dyDescent="0.35">
      <c r="A58" s="18" t="s">
        <v>122</v>
      </c>
      <c r="B58" s="18" t="s">
        <v>140</v>
      </c>
      <c r="C58" s="20">
        <v>1</v>
      </c>
      <c r="D58" s="18" t="s">
        <v>157</v>
      </c>
      <c r="E58" s="18" t="s">
        <v>152</v>
      </c>
      <c r="F58" s="3">
        <v>25.606622086584874</v>
      </c>
      <c r="G58" s="4">
        <v>30.006667424717371</v>
      </c>
      <c r="H58" s="6">
        <v>7.077237817039677</v>
      </c>
      <c r="I58" s="7">
        <v>27.287821112258726</v>
      </c>
    </row>
    <row r="59" spans="1:12" x14ac:dyDescent="0.35">
      <c r="A59" s="18" t="s">
        <v>123</v>
      </c>
      <c r="B59" s="18" t="s">
        <v>140</v>
      </c>
      <c r="C59" s="20">
        <v>10</v>
      </c>
      <c r="D59" s="18" t="s">
        <v>157</v>
      </c>
      <c r="E59" s="18" t="s">
        <v>152</v>
      </c>
      <c r="F59" s="3">
        <v>46.63168040786995</v>
      </c>
      <c r="G59" s="4">
        <v>74.836909910586854</v>
      </c>
      <c r="H59" s="6">
        <v>28.597102267714526</v>
      </c>
      <c r="I59" s="7">
        <v>76.284653821482436</v>
      </c>
      <c r="J59" s="18"/>
    </row>
    <row r="60" spans="1:12" x14ac:dyDescent="0.35">
      <c r="A60" s="18" t="s">
        <v>124</v>
      </c>
      <c r="B60" s="18" t="s">
        <v>140</v>
      </c>
      <c r="C60" s="20">
        <v>12</v>
      </c>
      <c r="D60" s="18" t="s">
        <v>157</v>
      </c>
      <c r="E60" s="18" t="s">
        <v>152</v>
      </c>
      <c r="F60" s="3">
        <v>69.638502703077464</v>
      </c>
      <c r="G60" s="4">
        <v>94.420671878248413</v>
      </c>
      <c r="H60" s="6">
        <v>49.165815868080223</v>
      </c>
      <c r="I60" s="7">
        <v>129.67409463469573</v>
      </c>
      <c r="J60" s="18"/>
    </row>
    <row r="61" spans="1:12" x14ac:dyDescent="0.35">
      <c r="A61" s="18" t="s">
        <v>125</v>
      </c>
      <c r="B61" s="18" t="s">
        <v>140</v>
      </c>
      <c r="C61" s="20">
        <v>15</v>
      </c>
      <c r="D61" s="18" t="s">
        <v>157</v>
      </c>
      <c r="E61" s="18" t="s">
        <v>152</v>
      </c>
      <c r="H61" s="6"/>
      <c r="J61" s="18"/>
    </row>
    <row r="62" spans="1:12" x14ac:dyDescent="0.35">
      <c r="A62" s="8" t="s">
        <v>126</v>
      </c>
      <c r="B62" s="8" t="s">
        <v>145</v>
      </c>
      <c r="C62" s="13">
        <v>2</v>
      </c>
      <c r="D62" s="8" t="s">
        <v>157</v>
      </c>
      <c r="E62" s="8" t="s">
        <v>152</v>
      </c>
      <c r="F62" s="3">
        <v>23.345648921304932</v>
      </c>
      <c r="G62" s="4">
        <v>10.70910294194816</v>
      </c>
      <c r="H62" s="6">
        <v>2.8544926044952299</v>
      </c>
      <c r="I62" s="7">
        <v>20.345608406445081</v>
      </c>
      <c r="J62" s="18"/>
      <c r="K62" s="1" t="s">
        <v>165</v>
      </c>
    </row>
    <row r="63" spans="1:12" x14ac:dyDescent="0.35">
      <c r="A63" s="8" t="s">
        <v>127</v>
      </c>
      <c r="B63" s="8" t="s">
        <v>145</v>
      </c>
      <c r="C63" s="13">
        <v>5</v>
      </c>
      <c r="D63" s="8" t="s">
        <v>157</v>
      </c>
      <c r="E63" s="8" t="s">
        <v>152</v>
      </c>
      <c r="F63" s="3">
        <v>23.055184070213819</v>
      </c>
      <c r="G63" s="4">
        <v>21.076625183020383</v>
      </c>
      <c r="H63" s="6">
        <v>7.2713895718643702</v>
      </c>
      <c r="I63" s="7">
        <v>31.60820523662299</v>
      </c>
      <c r="J63" s="8"/>
      <c r="K63" t="s">
        <v>167</v>
      </c>
      <c r="L63" t="s">
        <v>168</v>
      </c>
    </row>
    <row r="64" spans="1:12" x14ac:dyDescent="0.35">
      <c r="A64" s="8" t="s">
        <v>128</v>
      </c>
      <c r="B64" s="8" t="s">
        <v>145</v>
      </c>
      <c r="C64" s="13">
        <v>7</v>
      </c>
      <c r="D64" s="8" t="s">
        <v>157</v>
      </c>
      <c r="E64" s="8" t="s">
        <v>152</v>
      </c>
      <c r="F64" s="3"/>
      <c r="G64" s="4">
        <v>24.678350323932882</v>
      </c>
      <c r="H64" s="6">
        <v>5.8781661918365486</v>
      </c>
      <c r="I64" s="7">
        <v>38.304229751426135</v>
      </c>
      <c r="J64" s="8"/>
      <c r="L64">
        <f>H74/F74+G74</f>
        <v>1442.9424498222995</v>
      </c>
    </row>
    <row r="65" spans="1:12" x14ac:dyDescent="0.35">
      <c r="A65" s="8" t="s">
        <v>129</v>
      </c>
      <c r="B65" s="8" t="s">
        <v>145</v>
      </c>
      <c r="C65" s="13">
        <v>14</v>
      </c>
      <c r="D65" s="8" t="s">
        <v>157</v>
      </c>
      <c r="E65" s="8" t="s">
        <v>152</v>
      </c>
      <c r="F65" s="3">
        <v>38.469678694223482</v>
      </c>
      <c r="G65" s="4">
        <v>28.870787949194565</v>
      </c>
      <c r="H65" s="6">
        <v>6.7431562899824105</v>
      </c>
      <c r="I65" s="7">
        <v>45.409171812801773</v>
      </c>
      <c r="J65" s="8"/>
      <c r="K65" t="s">
        <v>170</v>
      </c>
      <c r="L65" t="s">
        <v>171</v>
      </c>
    </row>
    <row r="66" spans="1:12" x14ac:dyDescent="0.35">
      <c r="A66" s="9" t="s">
        <v>130</v>
      </c>
      <c r="B66" s="9" t="s">
        <v>153</v>
      </c>
      <c r="C66" s="14">
        <v>3</v>
      </c>
      <c r="D66" s="9" t="s">
        <v>157</v>
      </c>
      <c r="E66" s="9" t="s">
        <v>152</v>
      </c>
      <c r="H66" s="6"/>
      <c r="J66" s="8"/>
      <c r="L66">
        <f>F74/G74</f>
        <v>0.95257366474603922</v>
      </c>
    </row>
    <row r="67" spans="1:12" x14ac:dyDescent="0.35">
      <c r="A67" s="9" t="s">
        <v>131</v>
      </c>
      <c r="B67" s="9" t="s">
        <v>153</v>
      </c>
      <c r="C67" s="14">
        <v>6</v>
      </c>
      <c r="D67" s="9" t="s">
        <v>157</v>
      </c>
      <c r="E67" s="9" t="s">
        <v>152</v>
      </c>
      <c r="F67" s="3">
        <v>1.8537841934267072</v>
      </c>
      <c r="G67" s="4">
        <v>5.7120428391997908</v>
      </c>
      <c r="H67" s="6">
        <v>1.3051974460832203</v>
      </c>
      <c r="I67" s="7">
        <v>6.6580485707892505</v>
      </c>
      <c r="J67" s="9"/>
    </row>
    <row r="68" spans="1:12" x14ac:dyDescent="0.35">
      <c r="A68" s="9" t="s">
        <v>132</v>
      </c>
      <c r="B68" s="9" t="s">
        <v>153</v>
      </c>
      <c r="C68" s="14">
        <v>8</v>
      </c>
      <c r="D68" s="9" t="s">
        <v>157</v>
      </c>
      <c r="E68" s="9" t="s">
        <v>152</v>
      </c>
      <c r="F68" s="3">
        <v>637.17624166638655</v>
      </c>
      <c r="G68" s="4">
        <v>730.14988089736403</v>
      </c>
      <c r="H68" s="6">
        <v>184.29360808820371</v>
      </c>
      <c r="I68" s="7">
        <v>898.2046193368094</v>
      </c>
      <c r="J68" s="9"/>
    </row>
    <row r="69" spans="1:12" x14ac:dyDescent="0.35">
      <c r="A69" s="9" t="s">
        <v>133</v>
      </c>
      <c r="B69" s="9" t="s">
        <v>153</v>
      </c>
      <c r="C69" s="14">
        <v>13</v>
      </c>
      <c r="D69" s="9" t="s">
        <v>157</v>
      </c>
      <c r="E69" s="9" t="s">
        <v>152</v>
      </c>
      <c r="F69" s="3">
        <v>148.23723932387568</v>
      </c>
      <c r="G69" s="4">
        <v>210.82996801251159</v>
      </c>
      <c r="H69" s="6">
        <v>45.297092797947208</v>
      </c>
      <c r="I69" s="7">
        <v>196.31275520444055</v>
      </c>
      <c r="J69" s="9"/>
    </row>
    <row r="70" spans="1:12" x14ac:dyDescent="0.35">
      <c r="A70" s="10" t="s">
        <v>134</v>
      </c>
      <c r="B70" s="10" t="s">
        <v>155</v>
      </c>
      <c r="C70" s="19">
        <v>4</v>
      </c>
      <c r="D70" s="10" t="s">
        <v>157</v>
      </c>
      <c r="E70" s="10" t="s">
        <v>152</v>
      </c>
      <c r="F70" s="3">
        <v>258.27426159009042</v>
      </c>
      <c r="G70" s="4">
        <v>143.80161625539458</v>
      </c>
      <c r="H70" s="6">
        <v>33.056856129449955</v>
      </c>
      <c r="I70" s="7">
        <v>288.51383896111258</v>
      </c>
      <c r="J70" s="9"/>
    </row>
    <row r="71" spans="1:12" x14ac:dyDescent="0.35">
      <c r="A71" s="10" t="s">
        <v>135</v>
      </c>
      <c r="B71" s="10" t="s">
        <v>155</v>
      </c>
      <c r="C71" s="19">
        <v>9</v>
      </c>
      <c r="D71" s="10" t="s">
        <v>157</v>
      </c>
      <c r="E71" s="10" t="s">
        <v>152</v>
      </c>
      <c r="F71" s="3">
        <v>37.194786349120186</v>
      </c>
      <c r="G71" s="4">
        <v>33.62205343099312</v>
      </c>
      <c r="H71" s="6">
        <v>8.6138881079909098</v>
      </c>
      <c r="I71" s="7">
        <v>47.770360782426835</v>
      </c>
      <c r="J71" s="10"/>
    </row>
    <row r="72" spans="1:12" x14ac:dyDescent="0.35">
      <c r="A72" s="10" t="s">
        <v>136</v>
      </c>
      <c r="B72" s="10" t="s">
        <v>155</v>
      </c>
      <c r="C72" s="19">
        <v>11</v>
      </c>
      <c r="D72" s="10" t="s">
        <v>157</v>
      </c>
      <c r="E72" s="10" t="s">
        <v>152</v>
      </c>
      <c r="F72" s="3">
        <v>64.754581494224595</v>
      </c>
      <c r="G72" s="4">
        <v>58.621876374192524</v>
      </c>
      <c r="H72" s="6">
        <v>16.346873901648255</v>
      </c>
      <c r="I72" s="7">
        <v>87.925451684249651</v>
      </c>
      <c r="J72" s="10"/>
    </row>
    <row r="73" spans="1:12" x14ac:dyDescent="0.35">
      <c r="A73" s="10" t="s">
        <v>137</v>
      </c>
      <c r="B73" s="10" t="s">
        <v>155</v>
      </c>
      <c r="C73" s="19">
        <v>16</v>
      </c>
      <c r="D73" s="10" t="s">
        <v>157</v>
      </c>
      <c r="E73" s="10" t="s">
        <v>152</v>
      </c>
      <c r="J73" s="10"/>
    </row>
    <row r="74" spans="1:12" x14ac:dyDescent="0.35">
      <c r="E74" s="1" t="s">
        <v>161</v>
      </c>
      <c r="F74" s="3">
        <f>F58+F59+F60+F62+F63+F65+F67+F68+F69+F70+F71+F72</f>
        <v>1374.2382115003986</v>
      </c>
      <c r="G74" s="4">
        <f>G58+G59+G60+G62+G63+G65+G67+G68+G69+G70+G71+G72</f>
        <v>1442.6582030973711</v>
      </c>
      <c r="H74" s="6">
        <f>H58+H59+H60+H62+H63+H65+H67+H68+H69+H70+H71+H72</f>
        <v>390.62271089049977</v>
      </c>
      <c r="I74" s="7">
        <f>I58+I59+I60+I62+I63+I65+I67+I68+I69+I70+I71+I72</f>
        <v>1855.9946295641353</v>
      </c>
      <c r="J74" s="10"/>
    </row>
    <row r="79" spans="1:12" x14ac:dyDescent="0.35">
      <c r="E79" s="1" t="s">
        <v>161</v>
      </c>
      <c r="F79" s="3" t="s">
        <v>162</v>
      </c>
      <c r="G79" s="4" t="s">
        <v>8</v>
      </c>
      <c r="H79" s="6" t="s">
        <v>11</v>
      </c>
      <c r="I79" s="7" t="s">
        <v>14</v>
      </c>
    </row>
    <row r="80" spans="1:12" x14ac:dyDescent="0.35">
      <c r="E80" s="1" t="s">
        <v>77</v>
      </c>
      <c r="F80" s="3">
        <v>1393.2502503684805</v>
      </c>
      <c r="G80" s="4">
        <v>2357.2485348757164</v>
      </c>
      <c r="H80" s="6">
        <v>590.04533116517052</v>
      </c>
      <c r="I80" s="7">
        <v>2655.1400081067568</v>
      </c>
    </row>
    <row r="81" spans="5:9" x14ac:dyDescent="0.35">
      <c r="E81" s="1" t="s">
        <v>163</v>
      </c>
      <c r="F81" s="3">
        <v>73794098978836.969</v>
      </c>
      <c r="G81" s="4">
        <v>71020619895175.406</v>
      </c>
      <c r="H81" s="6">
        <v>16958535926968.379</v>
      </c>
      <c r="I81" s="7">
        <v>103589263996200.28</v>
      </c>
    </row>
    <row r="82" spans="5:9" x14ac:dyDescent="0.35">
      <c r="E82" s="1" t="s">
        <v>164</v>
      </c>
      <c r="F82" s="3">
        <v>3345.2215056287528</v>
      </c>
      <c r="G82" s="4">
        <v>3462.4563596517173</v>
      </c>
      <c r="H82" s="6">
        <v>1166.996112641441</v>
      </c>
      <c r="I82" s="7">
        <v>4498.4632833546566</v>
      </c>
    </row>
    <row r="83" spans="5:9" x14ac:dyDescent="0.35">
      <c r="E83" s="1" t="s">
        <v>165</v>
      </c>
      <c r="F83" s="3">
        <v>1374.2382115003986</v>
      </c>
      <c r="G83" s="4">
        <v>1442.6582030973711</v>
      </c>
      <c r="H83" s="6">
        <v>390.62271089049977</v>
      </c>
      <c r="I83" s="7">
        <v>1855.9946295641353</v>
      </c>
    </row>
    <row r="86" spans="5:9" x14ac:dyDescent="0.35">
      <c r="E86" s="1" t="s">
        <v>169</v>
      </c>
      <c r="F86" s="1" t="s">
        <v>166</v>
      </c>
      <c r="G86" s="1" t="s">
        <v>172</v>
      </c>
    </row>
    <row r="87" spans="5:9" x14ac:dyDescent="0.35">
      <c r="E87" s="1" t="s">
        <v>77</v>
      </c>
      <c r="F87">
        <v>2357.6720376391354</v>
      </c>
      <c r="G87">
        <v>0.59104936528974794</v>
      </c>
    </row>
    <row r="88" spans="5:9" x14ac:dyDescent="0.35">
      <c r="E88" s="1" t="s">
        <v>163</v>
      </c>
      <c r="F88">
        <v>71020619895175.641</v>
      </c>
      <c r="G88">
        <v>1.0390517442364646</v>
      </c>
    </row>
    <row r="89" spans="5:9" x14ac:dyDescent="0.35">
      <c r="E89" s="1" t="s">
        <v>164</v>
      </c>
      <c r="F89">
        <v>3462.8052143122168</v>
      </c>
      <c r="G89">
        <v>0.9661411316575389</v>
      </c>
    </row>
    <row r="90" spans="5:9" x14ac:dyDescent="0.35">
      <c r="E90" s="1" t="s">
        <v>165</v>
      </c>
      <c r="F90">
        <v>1442.9424498222995</v>
      </c>
      <c r="G90">
        <v>0.95257366474603922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5117F-0A10-4014-9849-D6B51EF7E5F3}">
  <dimension ref="C4:G32"/>
  <sheetViews>
    <sheetView tabSelected="1" workbookViewId="0">
      <selection activeCell="J9" sqref="J9"/>
    </sheetView>
  </sheetViews>
  <sheetFormatPr defaultRowHeight="14.5" x14ac:dyDescent="0.35"/>
  <cols>
    <col min="3" max="3" width="18" customWidth="1"/>
    <col min="4" max="4" width="20.26953125" customWidth="1"/>
    <col min="5" max="5" width="20.6328125" customWidth="1"/>
    <col min="6" max="6" width="17.1796875" customWidth="1"/>
    <col min="7" max="7" width="17.08984375" customWidth="1"/>
  </cols>
  <sheetData>
    <row r="4" spans="3:7" x14ac:dyDescent="0.35">
      <c r="C4" s="1" t="s">
        <v>161</v>
      </c>
      <c r="D4" s="3" t="s">
        <v>162</v>
      </c>
      <c r="E4" s="4" t="s">
        <v>8</v>
      </c>
      <c r="F4" s="6" t="s">
        <v>11</v>
      </c>
      <c r="G4" s="7" t="s">
        <v>14</v>
      </c>
    </row>
    <row r="5" spans="3:7" x14ac:dyDescent="0.35">
      <c r="C5" s="1" t="s">
        <v>0</v>
      </c>
      <c r="D5" s="3">
        <v>636.65999575580054</v>
      </c>
      <c r="E5" s="4">
        <v>557.75653656193015</v>
      </c>
      <c r="F5" s="6">
        <v>91.369517831330995</v>
      </c>
      <c r="G5" s="7">
        <v>972.50623797852882</v>
      </c>
    </row>
    <row r="6" spans="3:7" x14ac:dyDescent="0.35">
      <c r="C6" s="1" t="s">
        <v>158</v>
      </c>
      <c r="D6" s="3">
        <v>1513.6914593059823</v>
      </c>
      <c r="E6" s="4">
        <v>1128.3145780086866</v>
      </c>
      <c r="F6" s="6">
        <v>196.56136397795481</v>
      </c>
      <c r="G6" s="7">
        <v>2291.4407993832965</v>
      </c>
    </row>
    <row r="7" spans="3:7" x14ac:dyDescent="0.35">
      <c r="C7" s="1" t="s">
        <v>159</v>
      </c>
      <c r="D7" s="3">
        <v>3.5047676769599437E+17</v>
      </c>
      <c r="E7" s="4">
        <v>972.22971785919776</v>
      </c>
      <c r="F7" s="6">
        <v>170.90722652744242</v>
      </c>
      <c r="G7" s="7">
        <v>3.9167862044204134E+17</v>
      </c>
    </row>
    <row r="10" spans="3:7" x14ac:dyDescent="0.35">
      <c r="C10" s="1" t="s">
        <v>169</v>
      </c>
      <c r="D10" s="1" t="s">
        <v>166</v>
      </c>
      <c r="E10" s="1" t="s">
        <v>172</v>
      </c>
    </row>
    <row r="11" spans="3:7" x14ac:dyDescent="0.35">
      <c r="C11" s="1" t="s">
        <v>0</v>
      </c>
      <c r="D11">
        <v>557.90005039732182</v>
      </c>
      <c r="E11">
        <v>1.1414657722888191</v>
      </c>
    </row>
    <row r="12" spans="3:7" x14ac:dyDescent="0.35">
      <c r="C12" s="1" t="s">
        <v>158</v>
      </c>
      <c r="D12">
        <v>1128.444433642587</v>
      </c>
      <c r="E12">
        <v>1.3415509192280672</v>
      </c>
    </row>
    <row r="13" spans="3:7" x14ac:dyDescent="0.35">
      <c r="C13" s="1" t="s">
        <v>159</v>
      </c>
      <c r="D13">
        <v>972.22971785919776</v>
      </c>
      <c r="E13">
        <v>360487610343496.88</v>
      </c>
    </row>
    <row r="21" spans="3:7" x14ac:dyDescent="0.35">
      <c r="C21" s="1" t="s">
        <v>161</v>
      </c>
      <c r="D21" s="3" t="s">
        <v>162</v>
      </c>
      <c r="E21" s="4" t="s">
        <v>8</v>
      </c>
      <c r="F21" s="6" t="s">
        <v>11</v>
      </c>
      <c r="G21" s="7" t="s">
        <v>14</v>
      </c>
    </row>
    <row r="22" spans="3:7" x14ac:dyDescent="0.35">
      <c r="C22" s="1" t="s">
        <v>77</v>
      </c>
      <c r="D22" s="3">
        <v>1393.2502503684805</v>
      </c>
      <c r="E22" s="4">
        <v>2357.2485348757164</v>
      </c>
      <c r="F22" s="6">
        <v>590.04533116517052</v>
      </c>
      <c r="G22" s="7">
        <v>2655.1400081067568</v>
      </c>
    </row>
    <row r="23" spans="3:7" x14ac:dyDescent="0.35">
      <c r="C23" s="1" t="s">
        <v>163</v>
      </c>
      <c r="D23" s="3">
        <v>73794098978836.969</v>
      </c>
      <c r="E23" s="4">
        <v>71020619895175.406</v>
      </c>
      <c r="F23" s="6">
        <v>16958535926968.379</v>
      </c>
      <c r="G23" s="7">
        <v>103589263996200.28</v>
      </c>
    </row>
    <row r="24" spans="3:7" x14ac:dyDescent="0.35">
      <c r="C24" s="1" t="s">
        <v>164</v>
      </c>
      <c r="D24" s="3">
        <v>3345.2215056287528</v>
      </c>
      <c r="E24" s="4">
        <v>3462.4563596517173</v>
      </c>
      <c r="F24" s="6">
        <v>1166.996112641441</v>
      </c>
      <c r="G24" s="7">
        <v>4498.4632833546566</v>
      </c>
    </row>
    <row r="25" spans="3:7" x14ac:dyDescent="0.35">
      <c r="C25" s="1" t="s">
        <v>165</v>
      </c>
      <c r="D25" s="3">
        <v>1374.2382115003986</v>
      </c>
      <c r="E25" s="4">
        <v>1442.6582030973711</v>
      </c>
      <c r="F25" s="6">
        <v>390.62271089049977</v>
      </c>
      <c r="G25" s="7">
        <v>1855.9946295641353</v>
      </c>
    </row>
    <row r="28" spans="3:7" x14ac:dyDescent="0.35">
      <c r="C28" s="1" t="s">
        <v>169</v>
      </c>
      <c r="D28" s="1" t="s">
        <v>166</v>
      </c>
      <c r="E28" s="1" t="s">
        <v>172</v>
      </c>
    </row>
    <row r="29" spans="3:7" x14ac:dyDescent="0.35">
      <c r="C29" s="1" t="s">
        <v>77</v>
      </c>
      <c r="D29">
        <v>2357.6720376391354</v>
      </c>
      <c r="E29">
        <v>0.59104936528974794</v>
      </c>
    </row>
    <row r="30" spans="3:7" x14ac:dyDescent="0.35">
      <c r="C30" s="1" t="s">
        <v>163</v>
      </c>
      <c r="D30">
        <v>71020619895175.641</v>
      </c>
      <c r="E30">
        <v>1.0390517442364646</v>
      </c>
    </row>
    <row r="31" spans="3:7" x14ac:dyDescent="0.35">
      <c r="C31" s="1" t="s">
        <v>164</v>
      </c>
      <c r="D31">
        <v>3462.8052143122168</v>
      </c>
      <c r="E31">
        <v>0.9661411316575389</v>
      </c>
    </row>
    <row r="32" spans="3:7" x14ac:dyDescent="0.35">
      <c r="C32" s="1" t="s">
        <v>165</v>
      </c>
      <c r="D32">
        <v>1442.9424498222995</v>
      </c>
      <c r="E32">
        <v>0.95257366474603922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Vietnam and India seasons</vt:lpstr>
      <vt:lpstr>Vietnam seasons + total biomass</vt:lpstr>
      <vt:lpstr>India seasons + total biomass</vt:lpstr>
      <vt:lpstr>Vietnam &amp; India biomass &amp; ratio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Onyije</dc:creator>
  <cp:lastModifiedBy>Charles Onyije</cp:lastModifiedBy>
  <dcterms:created xsi:type="dcterms:W3CDTF">2024-06-25T09:48:08Z</dcterms:created>
  <dcterms:modified xsi:type="dcterms:W3CDTF">2025-03-19T23:19:32Z</dcterms:modified>
</cp:coreProperties>
</file>