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Desktop\"/>
    </mc:Choice>
  </mc:AlternateContent>
  <xr:revisionPtr revIDLastSave="0" documentId="8_{2B7AA819-C555-41C3-B241-F30C387ACB65}" xr6:coauthVersionLast="36" xr6:coauthVersionMax="36" xr10:uidLastSave="{00000000-0000-0000-0000-000000000000}"/>
  <bookViews>
    <workbookView xWindow="0" yWindow="0" windowWidth="20490" windowHeight="8130" xr2:uid="{1063B7B2-E386-40AA-A78B-0E2E0348CFF2}"/>
  </bookViews>
  <sheets>
    <sheet name="Sheet1" sheetId="1" r:id="rId1"/>
  </sheets>
  <calcPr calcId="191029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7" i="1" l="1"/>
  <c r="E36" i="1"/>
  <c r="P35" i="1"/>
  <c r="O35" i="1"/>
  <c r="M35" i="1"/>
  <c r="L35" i="1"/>
  <c r="J35" i="1"/>
  <c r="I35" i="1"/>
  <c r="E35" i="1"/>
  <c r="E34" i="1"/>
  <c r="E33" i="1"/>
  <c r="E32" i="1"/>
  <c r="E31" i="1"/>
  <c r="E30" i="1"/>
  <c r="P29" i="1"/>
  <c r="O29" i="1"/>
  <c r="M29" i="1"/>
  <c r="L29" i="1"/>
  <c r="J29" i="1"/>
  <c r="I29" i="1"/>
  <c r="E29" i="1"/>
  <c r="E28" i="1"/>
  <c r="E27" i="1"/>
  <c r="P26" i="1"/>
  <c r="O26" i="1"/>
  <c r="M26" i="1"/>
  <c r="L26" i="1"/>
  <c r="J26" i="1"/>
  <c r="I26" i="1"/>
  <c r="E26" i="1"/>
  <c r="G26" i="1" s="1"/>
  <c r="P24" i="1"/>
  <c r="O24" i="1"/>
  <c r="M24" i="1"/>
  <c r="L24" i="1"/>
  <c r="J24" i="1"/>
  <c r="I24" i="1"/>
  <c r="G24" i="1"/>
  <c r="F24" i="1"/>
  <c r="P17" i="1"/>
  <c r="O17" i="1"/>
  <c r="M17" i="1"/>
  <c r="L17" i="1"/>
  <c r="J17" i="1"/>
  <c r="I17" i="1"/>
  <c r="G17" i="1"/>
  <c r="F17" i="1"/>
  <c r="P14" i="1"/>
  <c r="O14" i="1"/>
  <c r="M14" i="1"/>
  <c r="L14" i="1"/>
  <c r="J14" i="1"/>
  <c r="I14" i="1"/>
  <c r="G14" i="1"/>
  <c r="F14" i="1"/>
  <c r="E13" i="1"/>
  <c r="E12" i="1"/>
  <c r="E11" i="1"/>
  <c r="P10" i="1"/>
  <c r="O10" i="1"/>
  <c r="M10" i="1"/>
  <c r="L10" i="1"/>
  <c r="J10" i="1"/>
  <c r="I10" i="1"/>
  <c r="E10" i="1"/>
  <c r="G10" i="1" s="1"/>
  <c r="E8" i="1"/>
  <c r="G6" i="1" s="1"/>
  <c r="P6" i="1"/>
  <c r="O6" i="1"/>
  <c r="M6" i="1"/>
  <c r="L6" i="1"/>
  <c r="J6" i="1"/>
  <c r="I6" i="1"/>
  <c r="F6" i="1"/>
  <c r="E5" i="1"/>
  <c r="E4" i="1"/>
  <c r="E3" i="1"/>
  <c r="P2" i="1"/>
  <c r="O2" i="1"/>
  <c r="M2" i="1"/>
  <c r="L2" i="1"/>
  <c r="J2" i="1"/>
  <c r="I2" i="1"/>
  <c r="E2" i="1"/>
  <c r="F2" i="1" s="1"/>
  <c r="F29" i="1" l="1"/>
  <c r="F35" i="1"/>
  <c r="F26" i="1"/>
  <c r="F10" i="1"/>
  <c r="G2" i="1"/>
  <c r="G29" i="1"/>
  <c r="G35" i="1"/>
</calcChain>
</file>

<file path=xl/sharedStrings.xml><?xml version="1.0" encoding="utf-8"?>
<sst xmlns="http://schemas.openxmlformats.org/spreadsheetml/2006/main" count="88" uniqueCount="52">
  <si>
    <t>Plastic Treatment</t>
  </si>
  <si>
    <t>Dept</t>
  </si>
  <si>
    <t>Firmicutes</t>
  </si>
  <si>
    <t>Actinobacteria</t>
  </si>
  <si>
    <t>Total Gram +</t>
  </si>
  <si>
    <t>Average gram + by dept</t>
  </si>
  <si>
    <t>gram + SEM</t>
  </si>
  <si>
    <t>Total Gram -</t>
  </si>
  <si>
    <t>Average gram - by dept</t>
  </si>
  <si>
    <t>gram - SEM</t>
  </si>
  <si>
    <t>Total Fungal</t>
  </si>
  <si>
    <t>Average fungal by depth</t>
  </si>
  <si>
    <t>Fungal SEM</t>
  </si>
  <si>
    <t>Total Unspecified</t>
  </si>
  <si>
    <t>Average Unspecified by depth</t>
  </si>
  <si>
    <t>Unspecified SEM</t>
  </si>
  <si>
    <t>Control</t>
  </si>
  <si>
    <t>contol 0-2 (3)</t>
  </si>
  <si>
    <t>control 0-2 (5)</t>
  </si>
  <si>
    <t>control 0-2 (7)</t>
  </si>
  <si>
    <t>control 0-2 (12)</t>
  </si>
  <si>
    <t>control 0-10 (3)</t>
  </si>
  <si>
    <t>control</t>
  </si>
  <si>
    <t>control 0-10 (5)</t>
  </si>
  <si>
    <t>control 0-10 (7)</t>
  </si>
  <si>
    <t>control 0-10 (12)</t>
  </si>
  <si>
    <t>control 10-20 (3)</t>
  </si>
  <si>
    <t>control 10-20 (5)</t>
  </si>
  <si>
    <t>control 10-20 (7)</t>
  </si>
  <si>
    <t>control 10-20 (12)</t>
  </si>
  <si>
    <t xml:space="preserve">Synthetic </t>
  </si>
  <si>
    <t>conrol 0-2 (1)</t>
  </si>
  <si>
    <t>control 0-2 (4)</t>
  </si>
  <si>
    <t>control 0-2 (8)</t>
  </si>
  <si>
    <t>contol 0-10 (1)</t>
  </si>
  <si>
    <t>control 0-10 (1)</t>
  </si>
  <si>
    <t>control 0-10 (4)</t>
  </si>
  <si>
    <t>control 0-10 (8)</t>
  </si>
  <si>
    <t>control 0-10 (11)</t>
  </si>
  <si>
    <t>control 10-20 (1)</t>
  </si>
  <si>
    <t>control 10-20 (4)</t>
  </si>
  <si>
    <t>Biodegradable</t>
  </si>
  <si>
    <t>contol 0-2 (2)</t>
  </si>
  <si>
    <t>control 0-2 (6)</t>
  </si>
  <si>
    <t>control 0-2 (10)</t>
  </si>
  <si>
    <t>control 0-10 (2)</t>
  </si>
  <si>
    <t>control 0-10 (6)</t>
  </si>
  <si>
    <t>control 0-10 (9)</t>
  </si>
  <si>
    <t>control 0-10 (10)</t>
  </si>
  <si>
    <t>control 10-20 (6)</t>
  </si>
  <si>
    <t>control 10-20 (9)</t>
  </si>
  <si>
    <t>control 10-20 (10)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</si>
</sst>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rgb="FF92D050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theme="3" tint="0.499984740745262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00B05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/>
    <xf numFmtId="0" fontId="2" fillId="2" borderId="0" xfId="0" applyFont="1" applyFill="1"/>
    <xf numFmtId="0" fontId="2" fillId="3" borderId="0" xfId="0" applyFont="1" applyFill="1"/>
    <xf numFmtId="0" fontId="2" fillId="4" borderId="0" xfId="0" applyFont="1" applyFill="1"/>
    <xf numFmtId="0" fontId="2" fillId="5" borderId="0" xfId="0" applyFont="1" applyFill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0" fillId="0" borderId="0" xfId="0" applyAlignment="1">
      <alignment horizontal="left"/>
    </xf>
    <xf numFmtId="0" fontId="6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8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D7715-FB7C-4B32-A0E7-C97DEA756D19}">
  <dimension ref="A1:P37"/>
  <sheetViews>
    <sheetView tabSelected="1" workbookViewId="0">
      <selection activeCell="F40" sqref="F40"/>
    </sheetView>
  </sheetViews>
  <sheetFormatPr defaultRowHeight="15" x14ac:dyDescent="0.25"/>
  <cols>
    <col min="1" max="1" width="18.140625" customWidth="1"/>
    <col min="2" max="2" width="15.140625" customWidth="1"/>
    <col min="3" max="3" width="14.28515625" customWidth="1"/>
    <col min="4" max="4" width="12.5703125" customWidth="1"/>
    <col min="7" max="7" width="11.42578125" customWidth="1"/>
    <col min="11" max="11" width="12.85546875" customWidth="1"/>
  </cols>
  <sheetData>
    <row r="1" spans="1:16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3" t="s">
        <v>9</v>
      </c>
      <c r="K1" s="4" t="s">
        <v>10</v>
      </c>
      <c r="L1" s="4" t="s">
        <v>11</v>
      </c>
      <c r="M1" s="4" t="s">
        <v>12</v>
      </c>
      <c r="N1" s="5" t="s">
        <v>13</v>
      </c>
      <c r="O1" s="5" t="s">
        <v>14</v>
      </c>
      <c r="P1" s="5" t="s">
        <v>15</v>
      </c>
    </row>
    <row r="2" spans="1:16" x14ac:dyDescent="0.25">
      <c r="A2" s="6" t="s">
        <v>16</v>
      </c>
      <c r="B2" s="6" t="s">
        <v>17</v>
      </c>
      <c r="C2" s="7">
        <v>8.772078446421661</v>
      </c>
      <c r="D2" s="7">
        <v>0.48921477314845857</v>
      </c>
      <c r="E2" s="7">
        <f>C2+D2</f>
        <v>9.2612932195701188</v>
      </c>
      <c r="F2" s="7">
        <f>AVERAGE(E2:E5)</f>
        <v>7.2383228032871338</v>
      </c>
      <c r="G2" s="7">
        <f>_xlfn.STDEV.P(E2:E5)/SQRT(4)</f>
        <v>0.68811883433786025</v>
      </c>
      <c r="H2" s="8">
        <v>7.7101550203854394</v>
      </c>
      <c r="I2" s="8">
        <f>AVERAGE(H2:H5)</f>
        <v>6.6512551093196652</v>
      </c>
      <c r="J2" s="8">
        <f>_xlfn.STDEV.P(H2:H5)/SQRT(4)</f>
        <v>0.99189834085469542</v>
      </c>
      <c r="K2" s="6">
        <v>3.1652102380643266</v>
      </c>
      <c r="L2" s="6">
        <f>AVERAGE(K2:K5)</f>
        <v>2.4586507819775401</v>
      </c>
      <c r="M2" s="6">
        <f>_xlfn.STDEV.P(K2:K5)/SQRT(4)</f>
        <v>0.60713360360763002</v>
      </c>
      <c r="N2" s="9">
        <v>7.5545541986322933</v>
      </c>
      <c r="O2" s="9">
        <f>AVERAGE(N2:N5)</f>
        <v>8.3107324793366217</v>
      </c>
      <c r="P2" s="9">
        <f>_xlfn.STDEV.P(N2:N5)/SQRT(4)</f>
        <v>1.6038749206207024</v>
      </c>
    </row>
    <row r="3" spans="1:16" x14ac:dyDescent="0.25">
      <c r="A3" s="6" t="s">
        <v>16</v>
      </c>
      <c r="B3" s="6" t="s">
        <v>18</v>
      </c>
      <c r="C3" s="7">
        <v>5.5749710660956167</v>
      </c>
      <c r="D3" s="7">
        <v>0.32493833951740148</v>
      </c>
      <c r="E3" s="7">
        <f>C3+D3</f>
        <v>5.8999094056130179</v>
      </c>
      <c r="F3" s="10"/>
      <c r="G3" s="10"/>
      <c r="H3" s="8">
        <v>6.217024319087507</v>
      </c>
      <c r="I3" s="8"/>
      <c r="J3" s="8"/>
      <c r="K3" s="6">
        <v>3.8591556560119007</v>
      </c>
      <c r="L3" s="6"/>
      <c r="M3" s="6"/>
      <c r="N3" s="9">
        <v>7.3707340876267988</v>
      </c>
      <c r="O3" s="9"/>
      <c r="P3" s="9"/>
    </row>
    <row r="4" spans="1:16" x14ac:dyDescent="0.25">
      <c r="A4" s="6" t="s">
        <v>16</v>
      </c>
      <c r="B4" s="6" t="s">
        <v>19</v>
      </c>
      <c r="C4" s="7">
        <v>7.2108556269445891</v>
      </c>
      <c r="D4" s="7">
        <v>0.53901874341011724</v>
      </c>
      <c r="E4" s="7">
        <f>C4+D4</f>
        <v>7.7498743703547062</v>
      </c>
      <c r="F4" s="10"/>
      <c r="G4" s="10"/>
      <c r="H4" s="8">
        <v>9.0069597110350834</v>
      </c>
      <c r="I4" s="8"/>
      <c r="J4" s="8"/>
      <c r="K4" s="6">
        <v>2.1852721881000057</v>
      </c>
      <c r="L4" s="6"/>
      <c r="M4" s="6"/>
      <c r="N4" s="9">
        <v>13.532876482501425</v>
      </c>
      <c r="O4" s="9"/>
      <c r="P4" s="9"/>
    </row>
    <row r="5" spans="1:16" x14ac:dyDescent="0.25">
      <c r="A5" s="6" t="s">
        <v>16</v>
      </c>
      <c r="B5" s="6" t="s">
        <v>20</v>
      </c>
      <c r="C5" s="7">
        <v>5.7239781973247759</v>
      </c>
      <c r="D5" s="7">
        <v>0.31823602028591708</v>
      </c>
      <c r="E5" s="7">
        <f>C5+D5</f>
        <v>6.0422142176106926</v>
      </c>
      <c r="F5" s="10"/>
      <c r="G5" s="10"/>
      <c r="H5" s="8">
        <v>3.670881386770632</v>
      </c>
      <c r="I5" s="8"/>
      <c r="J5" s="8"/>
      <c r="K5" s="6">
        <v>0.62496504573392642</v>
      </c>
      <c r="L5" s="6"/>
      <c r="M5" s="6"/>
      <c r="N5" s="9">
        <v>4.7847651485859686</v>
      </c>
      <c r="O5" s="9"/>
      <c r="P5" s="9"/>
    </row>
    <row r="6" spans="1:16" x14ac:dyDescent="0.25">
      <c r="A6" s="6" t="s">
        <v>16</v>
      </c>
      <c r="B6" s="6" t="s">
        <v>21</v>
      </c>
      <c r="C6" s="7">
        <v>12.642080944090289</v>
      </c>
      <c r="D6" s="7">
        <v>0.89833299157819246</v>
      </c>
      <c r="E6" s="7">
        <v>13.540413935668481</v>
      </c>
      <c r="F6" s="7">
        <f>AVERAGE(E6:E9)</f>
        <v>10.061723273523008</v>
      </c>
      <c r="G6" s="7">
        <f>_xlfn.STDEV.P(E6:E9)/SQRT(4)</f>
        <v>1.3866589831270575</v>
      </c>
      <c r="H6" s="8">
        <v>20.052179261356034</v>
      </c>
      <c r="I6" s="8">
        <f>AVERAGE(H6:H9)</f>
        <v>12.719340727891138</v>
      </c>
      <c r="J6" s="8">
        <f>_xlfn.STDEV.P(H6:H9)/SQRT(4)</f>
        <v>2.405672409147166</v>
      </c>
      <c r="K6" s="6">
        <v>5.4791989071014005</v>
      </c>
      <c r="L6" s="6">
        <f>AVERAGE(K6:K9)</f>
        <v>3.0868905529417972</v>
      </c>
      <c r="M6" s="6">
        <f>_xlfn.STDEV.P(K6:K9)/SQRT(4)</f>
        <v>0.81710910008893078</v>
      </c>
      <c r="N6" s="9">
        <v>28.687229628301388</v>
      </c>
      <c r="O6" s="9">
        <f>AVERAGE(N6:N9)</f>
        <v>14.936919511143607</v>
      </c>
      <c r="P6" s="9">
        <f>_xlfn.STDEV.P(N6:N9)/SQRT(4)</f>
        <v>4.1637059422327365</v>
      </c>
    </row>
    <row r="7" spans="1:16" x14ac:dyDescent="0.25">
      <c r="A7" s="6" t="s">
        <v>22</v>
      </c>
      <c r="B7" s="6" t="s">
        <v>23</v>
      </c>
      <c r="C7" s="7">
        <v>8.4269482417836574</v>
      </c>
      <c r="D7" s="7">
        <v>0.88818629048603526</v>
      </c>
      <c r="E7" s="7">
        <v>9.3151345322696919</v>
      </c>
      <c r="F7" s="10"/>
      <c r="G7" s="10"/>
      <c r="H7" s="8">
        <v>12.6124508170392</v>
      </c>
      <c r="I7" s="8"/>
      <c r="J7" s="8"/>
      <c r="K7" s="6">
        <v>1.18367349761339</v>
      </c>
      <c r="L7" s="6"/>
      <c r="M7" s="6"/>
      <c r="N7" s="9">
        <v>13.4426686787435</v>
      </c>
      <c r="O7" s="9"/>
      <c r="P7" s="9"/>
    </row>
    <row r="8" spans="1:16" x14ac:dyDescent="0.25">
      <c r="A8" s="6" t="s">
        <v>16</v>
      </c>
      <c r="B8" s="6" t="s">
        <v>24</v>
      </c>
      <c r="C8" s="7">
        <v>5.5873111791351491</v>
      </c>
      <c r="D8" s="7">
        <v>0.42747543670889576</v>
      </c>
      <c r="E8" s="7">
        <f t="shared" ref="E8" si="0">C8+D8</f>
        <v>6.0147866158440451</v>
      </c>
      <c r="F8" s="10"/>
      <c r="G8" s="10"/>
      <c r="H8" s="8">
        <v>6.5857471788892514</v>
      </c>
      <c r="I8" s="8"/>
      <c r="J8" s="8"/>
      <c r="K8" s="6">
        <v>2.0620574780222003</v>
      </c>
      <c r="L8" s="6"/>
      <c r="M8" s="6"/>
      <c r="N8" s="9">
        <v>6.4664716407085994</v>
      </c>
      <c r="O8" s="9"/>
      <c r="P8" s="9"/>
    </row>
    <row r="9" spans="1:16" x14ac:dyDescent="0.25">
      <c r="A9" s="6" t="s">
        <v>16</v>
      </c>
      <c r="B9" s="6" t="s">
        <v>25</v>
      </c>
      <c r="C9" s="7">
        <v>10.569303454998677</v>
      </c>
      <c r="D9" s="7">
        <v>0.80725455531114165</v>
      </c>
      <c r="E9" s="7">
        <v>11.376558010309818</v>
      </c>
      <c r="F9" s="10"/>
      <c r="G9" s="10"/>
      <c r="H9" s="8">
        <v>11.626985654280068</v>
      </c>
      <c r="I9" s="8"/>
      <c r="J9" s="8"/>
      <c r="K9" s="6">
        <v>3.6226323290301981</v>
      </c>
      <c r="L9" s="6"/>
      <c r="M9" s="6"/>
      <c r="N9" s="9">
        <v>11.151308096820937</v>
      </c>
      <c r="O9" s="9"/>
      <c r="P9" s="9"/>
    </row>
    <row r="10" spans="1:16" x14ac:dyDescent="0.25">
      <c r="A10" s="6" t="s">
        <v>16</v>
      </c>
      <c r="B10" s="6" t="s">
        <v>26</v>
      </c>
      <c r="C10" s="7">
        <v>5.5205757093671313</v>
      </c>
      <c r="D10" s="7">
        <v>0.37337696337699294</v>
      </c>
      <c r="E10" s="7">
        <f>C10+D10</f>
        <v>5.893952672744124</v>
      </c>
      <c r="F10" s="7">
        <f>AVERAGE(E10:E13)</f>
        <v>8.0138353226876546</v>
      </c>
      <c r="G10" s="7">
        <f>_xlfn.STDEV.P(E10:E13)/SQRT(4)</f>
        <v>1.9514375544636904</v>
      </c>
      <c r="H10" s="8">
        <v>5.9445077626232781</v>
      </c>
      <c r="I10" s="8">
        <f>AVERAGE(H10:H13)</f>
        <v>8.6363163765433413</v>
      </c>
      <c r="J10" s="8">
        <f>_xlfn.STDEV.P(H10:H13)/SQRT(4)</f>
        <v>3.448593093045238</v>
      </c>
      <c r="K10" s="6">
        <v>0.79821605037250465</v>
      </c>
      <c r="L10" s="6">
        <f>AVERAGE(K10:K13)</f>
        <v>1.0310974895015153</v>
      </c>
      <c r="M10" s="6">
        <f>_xlfn.STDEV.P(K10:K13)/SQRT(4)</f>
        <v>0.25383005158360611</v>
      </c>
      <c r="N10" s="9">
        <v>5.8124077276991475</v>
      </c>
      <c r="O10" s="9">
        <f>AVERAGE(N10:N13)</f>
        <v>9.0356572023605395</v>
      </c>
      <c r="P10" s="9">
        <f>_xlfn.STDEV.P(N10:N13)/SQRT(4)</f>
        <v>2.6822591413088239</v>
      </c>
    </row>
    <row r="11" spans="1:16" x14ac:dyDescent="0.25">
      <c r="A11" s="6" t="s">
        <v>16</v>
      </c>
      <c r="B11" s="6" t="s">
        <v>27</v>
      </c>
      <c r="C11" s="7">
        <v>5.2632093504891637</v>
      </c>
      <c r="D11" s="7">
        <v>0.40233462892701427</v>
      </c>
      <c r="E11" s="7">
        <f>C11+D11</f>
        <v>5.6655439794161779</v>
      </c>
      <c r="F11" s="10"/>
      <c r="G11" s="10"/>
      <c r="H11" s="8">
        <v>7.36857626101893</v>
      </c>
      <c r="I11" s="8"/>
      <c r="J11" s="8"/>
      <c r="K11" s="6">
        <v>0.85927427305893533</v>
      </c>
      <c r="L11" s="6"/>
      <c r="M11" s="6"/>
      <c r="N11" s="9">
        <v>5.3076655537776309</v>
      </c>
      <c r="O11" s="9"/>
      <c r="P11" s="9"/>
    </row>
    <row r="12" spans="1:16" x14ac:dyDescent="0.25">
      <c r="A12" s="6" t="s">
        <v>22</v>
      </c>
      <c r="B12" s="6" t="s">
        <v>28</v>
      </c>
      <c r="C12" s="7">
        <v>5.093715348131199</v>
      </c>
      <c r="D12" s="7">
        <v>0.62987981874102317</v>
      </c>
      <c r="E12" s="7">
        <f t="shared" ref="E12" si="1">C12+D12</f>
        <v>5.7235951668722223</v>
      </c>
      <c r="F12" s="10"/>
      <c r="G12" s="10"/>
      <c r="H12" s="8">
        <v>1.2996349382930183</v>
      </c>
      <c r="I12" s="8"/>
      <c r="J12" s="8"/>
      <c r="K12" s="6">
        <v>0.57571688901366569</v>
      </c>
      <c r="L12" s="6"/>
      <c r="M12" s="6"/>
      <c r="N12" s="9">
        <v>6.7378433383740512</v>
      </c>
      <c r="O12" s="9"/>
      <c r="P12" s="9"/>
    </row>
    <row r="13" spans="1:16" x14ac:dyDescent="0.25">
      <c r="A13" s="6" t="s">
        <v>16</v>
      </c>
      <c r="B13" s="6" t="s">
        <v>29</v>
      </c>
      <c r="C13" s="7">
        <v>13.866864500238531</v>
      </c>
      <c r="D13" s="7">
        <v>0.90538497147955943</v>
      </c>
      <c r="E13" s="7">
        <f>C13+D13</f>
        <v>14.772249471718091</v>
      </c>
      <c r="F13" s="10"/>
      <c r="G13" s="10"/>
      <c r="H13" s="8">
        <v>19.932546544238143</v>
      </c>
      <c r="I13" s="8"/>
      <c r="J13" s="8"/>
      <c r="K13" s="6">
        <v>1.8911827455609549</v>
      </c>
      <c r="L13" s="6"/>
      <c r="M13" s="6"/>
      <c r="N13" s="9">
        <v>18.284712189591325</v>
      </c>
      <c r="O13" s="9"/>
      <c r="P13" s="9"/>
    </row>
    <row r="14" spans="1:16" x14ac:dyDescent="0.25">
      <c r="A14" s="11" t="s">
        <v>30</v>
      </c>
      <c r="B14" s="12" t="s">
        <v>31</v>
      </c>
      <c r="C14" s="7">
        <v>5.4466649642004121</v>
      </c>
      <c r="D14" s="7">
        <v>0.60881041649778977</v>
      </c>
      <c r="E14" s="7">
        <v>6.0554753806982022</v>
      </c>
      <c r="F14" s="7">
        <f>AVERAGE(E14:E16)</f>
        <v>7.6300390714369719</v>
      </c>
      <c r="G14" s="7">
        <f>_xlfn.STDEV.P(E14:E16)/SQRT(3)</f>
        <v>1.0764891511968797</v>
      </c>
      <c r="H14" s="8">
        <v>5.0628088531935935</v>
      </c>
      <c r="I14" s="8">
        <f>AVERAGE(H14:H16)</f>
        <v>7.2213900075650175</v>
      </c>
      <c r="J14" s="8">
        <f>_xlfn.STDEV.P(H14:H16)/SQRT(3)</f>
        <v>1.1762544811307665</v>
      </c>
      <c r="K14" s="6">
        <v>0.97583386506443603</v>
      </c>
      <c r="L14" s="6">
        <f>AVERAGE(K14:K16)</f>
        <v>1.5490569606462918</v>
      </c>
      <c r="M14" s="6">
        <f>_xlfn.STDEV.P(K14:K16)/SQRT(3)</f>
        <v>0.57201419037738788</v>
      </c>
      <c r="N14" s="9">
        <v>8.1618960551589677</v>
      </c>
      <c r="O14" s="9">
        <f>AVERAGE(N14:N16)</f>
        <v>8.2541041620915347</v>
      </c>
      <c r="P14" s="9">
        <f>_xlfn.STDEV.P(N14:N16)/SQRT(3)</f>
        <v>0.51739619772900802</v>
      </c>
    </row>
    <row r="15" spans="1:16" x14ac:dyDescent="0.25">
      <c r="A15" s="11" t="s">
        <v>30</v>
      </c>
      <c r="B15" s="12" t="s">
        <v>32</v>
      </c>
      <c r="C15" s="7">
        <v>6.1191600649216689</v>
      </c>
      <c r="D15" s="7">
        <v>0.46641526235651093</v>
      </c>
      <c r="E15" s="7">
        <v>6.5855753272781801</v>
      </c>
      <c r="F15" s="10"/>
      <c r="G15" s="10"/>
      <c r="H15" s="8">
        <v>6.6479612287482315</v>
      </c>
      <c r="I15" s="8"/>
      <c r="J15" s="8"/>
      <c r="K15" s="6">
        <v>0.72843659280815454</v>
      </c>
      <c r="L15" s="6"/>
      <c r="M15" s="6"/>
      <c r="N15" s="9">
        <v>7.2055539490554334</v>
      </c>
      <c r="O15" s="9"/>
      <c r="P15" s="9"/>
    </row>
    <row r="16" spans="1:16" x14ac:dyDescent="0.25">
      <c r="A16" s="11" t="s">
        <v>30</v>
      </c>
      <c r="B16" s="12" t="s">
        <v>33</v>
      </c>
      <c r="C16" s="7">
        <v>9.5288286581713919</v>
      </c>
      <c r="D16" s="7">
        <v>0.72023784816314151</v>
      </c>
      <c r="E16" s="7">
        <v>10.249066506334533</v>
      </c>
      <c r="F16" s="10"/>
      <c r="G16" s="10"/>
      <c r="H16" s="8">
        <v>9.953399940753231</v>
      </c>
      <c r="I16" s="8"/>
      <c r="J16" s="8"/>
      <c r="K16" s="6">
        <v>2.942900424066285</v>
      </c>
      <c r="L16" s="6"/>
      <c r="M16" s="6"/>
      <c r="N16" s="9">
        <v>9.3948624820602014</v>
      </c>
      <c r="O16" s="9"/>
      <c r="P16" s="9"/>
    </row>
    <row r="17" spans="1:16" x14ac:dyDescent="0.25">
      <c r="A17" s="11" t="s">
        <v>30</v>
      </c>
      <c r="B17" s="12" t="s">
        <v>34</v>
      </c>
      <c r="C17" s="7">
        <v>7.9737833986365603</v>
      </c>
      <c r="D17" s="7">
        <v>0.47811556954478102</v>
      </c>
      <c r="E17" s="7">
        <v>8.4518989681813412</v>
      </c>
      <c r="F17" s="7">
        <f>AVERAGE(E17:E23)</f>
        <v>10.033732154203904</v>
      </c>
      <c r="G17" s="7">
        <f>_xlfn.STDEV.P(E17:E23)/SQRT(7)</f>
        <v>1.36982740094029</v>
      </c>
      <c r="H17" s="8">
        <v>7.2397957704010203</v>
      </c>
      <c r="I17" s="8">
        <f>AVERAGE(H17:H23)</f>
        <v>7.1181920130205798</v>
      </c>
      <c r="J17" s="8">
        <f>_xlfn.STDEV.P(H17:H23)/SQRT(7)</f>
        <v>1.2467776604050131</v>
      </c>
      <c r="K17" s="6">
        <v>1.3298503262072818</v>
      </c>
      <c r="L17" s="6">
        <f>AVERAGE(K17:K23)</f>
        <v>1.4864870557683341</v>
      </c>
      <c r="M17" s="6">
        <f>_xlfn.STDEV.P(K17:K23)/SQRT(7)</f>
        <v>0.35744129220675164</v>
      </c>
      <c r="N17" s="9">
        <v>6.790860880225364</v>
      </c>
      <c r="O17" s="9">
        <f>AVERAGE(N17:N23)</f>
        <v>7.3597509213576178</v>
      </c>
      <c r="P17" s="9">
        <f>_xlfn.STDEV.P(N17:N23)/SQRT(7)</f>
        <v>0.80561833474269195</v>
      </c>
    </row>
    <row r="18" spans="1:16" x14ac:dyDescent="0.25">
      <c r="A18" s="11" t="s">
        <v>30</v>
      </c>
      <c r="B18" s="12" t="s">
        <v>35</v>
      </c>
      <c r="C18" s="7">
        <v>12.08154582699593</v>
      </c>
      <c r="D18" s="7">
        <v>0.71135655940451281</v>
      </c>
      <c r="E18" s="7">
        <v>12.792902386400442</v>
      </c>
      <c r="F18" s="7"/>
      <c r="G18" s="7"/>
      <c r="H18" s="8">
        <v>6.501533735535709</v>
      </c>
      <c r="I18" s="8"/>
      <c r="J18" s="8"/>
      <c r="K18" s="6">
        <v>1.6840726672057216</v>
      </c>
      <c r="L18" s="6"/>
      <c r="M18" s="6"/>
      <c r="N18" s="9">
        <v>8.3816378194326706</v>
      </c>
      <c r="O18" s="9"/>
      <c r="P18" s="9"/>
    </row>
    <row r="19" spans="1:16" x14ac:dyDescent="0.25">
      <c r="A19" s="11" t="s">
        <v>30</v>
      </c>
      <c r="B19" s="12" t="s">
        <v>36</v>
      </c>
      <c r="C19" s="7">
        <v>5.680078765309176</v>
      </c>
      <c r="D19" s="7">
        <v>0.31003857866358414</v>
      </c>
      <c r="E19" s="7">
        <v>5.9901173439727602</v>
      </c>
      <c r="F19" s="10"/>
      <c r="G19" s="10"/>
      <c r="H19" s="8">
        <v>4.3378072792228322</v>
      </c>
      <c r="I19" s="8"/>
      <c r="J19" s="8"/>
      <c r="K19" s="6">
        <v>0</v>
      </c>
      <c r="L19" s="6"/>
      <c r="M19" s="6"/>
      <c r="N19" s="9">
        <v>5.4163147753471463</v>
      </c>
      <c r="O19" s="9"/>
      <c r="P19" s="9"/>
    </row>
    <row r="20" spans="1:16" x14ac:dyDescent="0.25">
      <c r="A20" s="11" t="s">
        <v>30</v>
      </c>
      <c r="B20" s="12" t="s">
        <v>36</v>
      </c>
      <c r="C20" s="7">
        <v>12.471534822022196</v>
      </c>
      <c r="D20" s="7">
        <v>0.75047171822856029</v>
      </c>
      <c r="E20" s="7">
        <v>13.222006540250757</v>
      </c>
      <c r="F20" s="10"/>
      <c r="G20" s="10"/>
      <c r="H20" s="8">
        <v>7.1013557839624255</v>
      </c>
      <c r="I20" s="8"/>
      <c r="J20" s="8"/>
      <c r="K20" s="6">
        <v>1.8647455066854295</v>
      </c>
      <c r="L20" s="6"/>
      <c r="M20" s="6"/>
      <c r="N20" s="9">
        <v>7.9985491817627334</v>
      </c>
      <c r="O20" s="9"/>
      <c r="P20" s="9"/>
    </row>
    <row r="21" spans="1:16" x14ac:dyDescent="0.25">
      <c r="A21" s="11" t="s">
        <v>30</v>
      </c>
      <c r="B21" s="12" t="s">
        <v>37</v>
      </c>
      <c r="C21" s="7">
        <v>4.1395160283694681</v>
      </c>
      <c r="D21" s="7">
        <v>0.45003616824142878</v>
      </c>
      <c r="E21" s="7">
        <v>4.5895521966108968</v>
      </c>
      <c r="F21" s="10"/>
      <c r="G21" s="10"/>
      <c r="H21" s="8">
        <v>2.2865828466102975</v>
      </c>
      <c r="I21" s="8"/>
      <c r="J21" s="8"/>
      <c r="K21" s="6">
        <v>0.3250340251657709</v>
      </c>
      <c r="L21" s="6"/>
      <c r="M21" s="6"/>
      <c r="N21" s="9">
        <v>3.4797143464354385</v>
      </c>
      <c r="O21" s="9"/>
      <c r="P21" s="9"/>
    </row>
    <row r="22" spans="1:16" x14ac:dyDescent="0.25">
      <c r="A22" s="11" t="s">
        <v>30</v>
      </c>
      <c r="B22" s="12" t="s">
        <v>38</v>
      </c>
      <c r="C22" s="7">
        <v>9.2687419398310844</v>
      </c>
      <c r="D22" s="7">
        <v>0.82045611755336256</v>
      </c>
      <c r="E22" s="7">
        <v>10.089198057384447</v>
      </c>
      <c r="F22" s="7"/>
      <c r="G22" s="7"/>
      <c r="H22" s="8">
        <v>13.59872861157049</v>
      </c>
      <c r="I22" s="8"/>
      <c r="J22" s="8"/>
      <c r="K22" s="6">
        <v>2.5248493403477061</v>
      </c>
      <c r="L22" s="6"/>
      <c r="M22" s="6"/>
      <c r="N22" s="9">
        <v>9.7202098966800126</v>
      </c>
      <c r="O22" s="9"/>
      <c r="P22" s="9"/>
    </row>
    <row r="23" spans="1:16" x14ac:dyDescent="0.25">
      <c r="A23" s="11" t="s">
        <v>30</v>
      </c>
      <c r="B23" s="12" t="s">
        <v>38</v>
      </c>
      <c r="C23" s="7">
        <v>14.190056581325335</v>
      </c>
      <c r="D23" s="7">
        <v>0.91039300530133849</v>
      </c>
      <c r="E23" s="7">
        <v>15.100449586626674</v>
      </c>
      <c r="F23" s="10"/>
      <c r="G23" s="10"/>
      <c r="H23" s="8">
        <v>8.7615400638412773</v>
      </c>
      <c r="I23" s="8"/>
      <c r="J23" s="8"/>
      <c r="K23" s="6">
        <v>2.6768575247664268</v>
      </c>
      <c r="L23" s="6"/>
      <c r="M23" s="6"/>
      <c r="N23" s="9">
        <v>9.7309695496199637</v>
      </c>
      <c r="O23" s="9"/>
      <c r="P23" s="9"/>
    </row>
    <row r="24" spans="1:16" x14ac:dyDescent="0.25">
      <c r="A24" s="11" t="s">
        <v>30</v>
      </c>
      <c r="B24" s="12" t="s">
        <v>39</v>
      </c>
      <c r="C24" s="7">
        <v>6.0703862974280458</v>
      </c>
      <c r="D24" s="7">
        <v>0.42198763748324059</v>
      </c>
      <c r="E24" s="7">
        <v>6.4923739349112868</v>
      </c>
      <c r="F24" s="7">
        <f>AVERAGE(E24:E25)</f>
        <v>4.9390947182982803</v>
      </c>
      <c r="G24" s="7">
        <f>_xlfn.STDEV.P(E24:E25)/SQRT(2)</f>
        <v>1.0983342671431848</v>
      </c>
      <c r="H24" s="8">
        <v>7.1791021681081943</v>
      </c>
      <c r="I24" s="8">
        <f>AVERAGE(H24:H25)</f>
        <v>6.337551390870134</v>
      </c>
      <c r="J24" s="8">
        <f>_xlfn.STDEV.P(H24:H25)/SQRT(2)</f>
        <v>0.59506626129784412</v>
      </c>
      <c r="K24" s="6">
        <v>1.1642038540969772</v>
      </c>
      <c r="L24" s="6">
        <f>AVERAGE(K24:K25)</f>
        <v>0.58210192704848862</v>
      </c>
      <c r="M24" s="6">
        <f>_xlfn.STDEV.P(K24:K25)/SQRT(2)</f>
        <v>0.41160821995774327</v>
      </c>
      <c r="N24" s="9">
        <v>8.491868788272031</v>
      </c>
      <c r="O24" s="9">
        <f>AVERAGE(N24:N25)</f>
        <v>6.9157477456328182</v>
      </c>
      <c r="P24" s="9">
        <f>_xlfn.STDEV.P(N24:N25)/SQRT(2)</f>
        <v>1.114485877221</v>
      </c>
    </row>
    <row r="25" spans="1:16" x14ac:dyDescent="0.25">
      <c r="A25" s="11" t="s">
        <v>30</v>
      </c>
      <c r="B25" s="12" t="s">
        <v>40</v>
      </c>
      <c r="C25" s="7">
        <v>3.1401519372199744</v>
      </c>
      <c r="D25" s="7">
        <v>0.24566356446529894</v>
      </c>
      <c r="E25" s="7">
        <v>3.3858155016852733</v>
      </c>
      <c r="F25" s="10"/>
      <c r="G25" s="10"/>
      <c r="H25" s="8">
        <v>5.4960006136320736</v>
      </c>
      <c r="I25" s="8"/>
      <c r="J25" s="8"/>
      <c r="K25" s="6">
        <v>0</v>
      </c>
      <c r="L25" s="6"/>
      <c r="M25" s="6"/>
      <c r="N25" s="9">
        <v>5.3396267029936055</v>
      </c>
      <c r="O25" s="9"/>
      <c r="P25" s="9"/>
    </row>
    <row r="26" spans="1:16" x14ac:dyDescent="0.25">
      <c r="A26" s="7" t="s">
        <v>41</v>
      </c>
      <c r="B26" s="13" t="s">
        <v>42</v>
      </c>
      <c r="C26" s="7">
        <v>12.725887146665226</v>
      </c>
      <c r="D26" s="7">
        <v>0</v>
      </c>
      <c r="E26" s="7">
        <f>C26+D26</f>
        <v>12.725887146665226</v>
      </c>
      <c r="F26" s="7">
        <f>AVERAGE(E26:E28)</f>
        <v>7.3674012987407309</v>
      </c>
      <c r="G26" s="7">
        <f>_xlfn.STDEV.P(E26:E28)/SQRT(3)</f>
        <v>2.214911008035179</v>
      </c>
      <c r="H26" s="8">
        <v>18.184886874090605</v>
      </c>
      <c r="I26" s="8">
        <f>AVERAGE(H26:H28)</f>
        <v>9.4679941903275662</v>
      </c>
      <c r="J26" s="8">
        <f>_xlfn.STDEV.P(H26:H28)/SQRT(3)</f>
        <v>3.5587134376202227</v>
      </c>
      <c r="K26" s="6">
        <v>16.793447130237787</v>
      </c>
      <c r="L26" s="6">
        <f>AVERAGE(K26:K28)</f>
        <v>7.2647012167378096</v>
      </c>
      <c r="M26" s="6">
        <f>_xlfn.STDEV.P(K26:K28)/SQRT(3)</f>
        <v>3.8902062469735834</v>
      </c>
      <c r="N26" s="9">
        <v>12.389556357412991</v>
      </c>
      <c r="O26" s="9">
        <f>AVERAGE(N26:N28)</f>
        <v>7.8839286163722022</v>
      </c>
      <c r="P26" s="9">
        <f>_xlfn.STDEV.P(N26:N28)/SQRT(3)</f>
        <v>1.8578566744214731</v>
      </c>
    </row>
    <row r="27" spans="1:16" x14ac:dyDescent="0.25">
      <c r="A27" s="7" t="s">
        <v>41</v>
      </c>
      <c r="B27" s="13" t="s">
        <v>43</v>
      </c>
      <c r="C27" s="7">
        <v>5.0448043412137968</v>
      </c>
      <c r="D27" s="7">
        <v>0.37902416617443518</v>
      </c>
      <c r="E27" s="7">
        <f>C27+D27</f>
        <v>5.4238285073882322</v>
      </c>
      <c r="F27" s="10"/>
      <c r="G27" s="10"/>
      <c r="H27" s="8">
        <v>5.152237949911334</v>
      </c>
      <c r="I27" s="8"/>
      <c r="J27" s="8"/>
      <c r="K27" s="6">
        <v>2.4377033054298591</v>
      </c>
      <c r="L27" s="6"/>
      <c r="M27" s="6"/>
      <c r="N27" s="9">
        <v>6.1850374809770461</v>
      </c>
      <c r="O27" s="9"/>
      <c r="P27" s="9"/>
    </row>
    <row r="28" spans="1:16" x14ac:dyDescent="0.25">
      <c r="A28" s="7" t="s">
        <v>41</v>
      </c>
      <c r="B28" s="13" t="s">
        <v>44</v>
      </c>
      <c r="C28" s="7">
        <v>3.6905624598961166</v>
      </c>
      <c r="D28" s="7">
        <v>0.26192578227261792</v>
      </c>
      <c r="E28" s="7">
        <f>C28+D28</f>
        <v>3.9524882421687346</v>
      </c>
      <c r="F28" s="10"/>
      <c r="G28" s="10"/>
      <c r="H28" s="8">
        <v>5.0668577469807596</v>
      </c>
      <c r="I28" s="8"/>
      <c r="J28" s="8"/>
      <c r="K28" s="6">
        <v>2.5629532145457841</v>
      </c>
      <c r="L28" s="6"/>
      <c r="M28" s="6"/>
      <c r="N28" s="9">
        <v>5.0771920107265718</v>
      </c>
      <c r="O28" s="9"/>
      <c r="P28" s="9"/>
    </row>
    <row r="29" spans="1:16" x14ac:dyDescent="0.25">
      <c r="A29" s="7" t="s">
        <v>41</v>
      </c>
      <c r="B29" s="13" t="s">
        <v>45</v>
      </c>
      <c r="C29" s="7">
        <v>15.670495989281296</v>
      </c>
      <c r="D29" s="7">
        <v>1.1989020555921077</v>
      </c>
      <c r="E29" s="7">
        <f t="shared" ref="E29:E34" si="2">C29+D29</f>
        <v>16.869398044873403</v>
      </c>
      <c r="F29" s="7">
        <f>AVERAGE(E29:E34)</f>
        <v>11.77805526896528</v>
      </c>
      <c r="G29" s="7">
        <f>_xlfn.STDEV.P(E29:E34)/SQRT(6)</f>
        <v>2.3751920558655772</v>
      </c>
      <c r="H29" s="8">
        <v>22.218272776620907</v>
      </c>
      <c r="I29" s="8">
        <f>AVERAGE(H29:H34)</f>
        <v>10.809803404104356</v>
      </c>
      <c r="J29" s="8">
        <f>_xlfn.STDEV.P(H29:H34)/SQRT(6)</f>
        <v>2.3494640965790978</v>
      </c>
      <c r="K29" s="6">
        <v>4.8054687908846629</v>
      </c>
      <c r="L29" s="6">
        <f>AVERAGE(K29:K34)</f>
        <v>2.6834744741068932</v>
      </c>
      <c r="M29" s="6">
        <f>_xlfn.STDEV.P(K29:K34)/SQRT(6)</f>
        <v>0.49474565294319162</v>
      </c>
      <c r="N29" s="9">
        <v>19.624505514893208</v>
      </c>
      <c r="O29" s="9">
        <f>AVERAGE(N29:N34)</f>
        <v>11.337707326872319</v>
      </c>
      <c r="P29" s="9">
        <f>_xlfn.STDEV.P(N29:N34)/SQRT(6)</f>
        <v>1.8139737521842134</v>
      </c>
    </row>
    <row r="30" spans="1:16" x14ac:dyDescent="0.25">
      <c r="A30" s="7" t="s">
        <v>41</v>
      </c>
      <c r="B30" s="13" t="s">
        <v>45</v>
      </c>
      <c r="C30" s="7">
        <v>10.832099636072781</v>
      </c>
      <c r="D30" s="7">
        <v>0.6087969770708499</v>
      </c>
      <c r="E30" s="7">
        <f t="shared" si="2"/>
        <v>11.440896613143632</v>
      </c>
      <c r="F30" s="7"/>
      <c r="G30" s="7"/>
      <c r="H30" s="8">
        <v>6.605458864116807</v>
      </c>
      <c r="I30" s="8"/>
      <c r="J30" s="8"/>
      <c r="K30" s="6">
        <v>1.2864378875770559</v>
      </c>
      <c r="L30" s="6"/>
      <c r="M30" s="6"/>
      <c r="N30" s="9">
        <v>7.9233001604987994</v>
      </c>
      <c r="O30" s="9"/>
      <c r="P30" s="9"/>
    </row>
    <row r="31" spans="1:16" x14ac:dyDescent="0.25">
      <c r="A31" s="7" t="s">
        <v>41</v>
      </c>
      <c r="B31" s="13" t="s">
        <v>46</v>
      </c>
      <c r="C31" s="7">
        <v>6.1886903295703295</v>
      </c>
      <c r="D31" s="7">
        <v>0.57197173079840136</v>
      </c>
      <c r="E31" s="7">
        <f t="shared" si="2"/>
        <v>6.7606620603687304</v>
      </c>
      <c r="F31" s="10"/>
      <c r="G31" s="10"/>
      <c r="H31" s="8">
        <v>8.367958784778688</v>
      </c>
      <c r="I31" s="8"/>
      <c r="J31" s="8"/>
      <c r="K31" s="6">
        <v>2.6306386999812879</v>
      </c>
      <c r="L31" s="6"/>
      <c r="M31" s="6"/>
      <c r="N31" s="9">
        <v>7.5033423442781029</v>
      </c>
      <c r="O31" s="9"/>
      <c r="P31" s="9"/>
    </row>
    <row r="32" spans="1:16" x14ac:dyDescent="0.25">
      <c r="A32" s="7" t="s">
        <v>41</v>
      </c>
      <c r="B32" s="13" t="s">
        <v>47</v>
      </c>
      <c r="C32" s="7">
        <v>20.349449189121394</v>
      </c>
      <c r="D32" s="7">
        <v>1.243710687166947</v>
      </c>
      <c r="E32" s="7">
        <f t="shared" si="2"/>
        <v>21.59315987628834</v>
      </c>
      <c r="F32" s="10"/>
      <c r="G32" s="10"/>
      <c r="H32" s="8">
        <v>14.007255256312991</v>
      </c>
      <c r="I32" s="8"/>
      <c r="J32" s="8"/>
      <c r="K32" s="6">
        <v>3.6054414112072921</v>
      </c>
      <c r="L32" s="6"/>
      <c r="M32" s="6"/>
      <c r="N32" s="9">
        <v>14.619474553320506</v>
      </c>
      <c r="O32" s="9"/>
      <c r="P32" s="9"/>
    </row>
    <row r="33" spans="1:16" x14ac:dyDescent="0.25">
      <c r="A33" s="7" t="s">
        <v>41</v>
      </c>
      <c r="B33" s="13" t="s">
        <v>47</v>
      </c>
      <c r="C33" s="7">
        <v>8.4705309792692862</v>
      </c>
      <c r="D33" s="7">
        <v>0.75980773422432268</v>
      </c>
      <c r="E33" s="7">
        <f t="shared" si="2"/>
        <v>9.2303387134936088</v>
      </c>
      <c r="F33" s="10"/>
      <c r="G33" s="10"/>
      <c r="H33" s="8">
        <v>8.0597093577530092</v>
      </c>
      <c r="I33" s="8"/>
      <c r="J33" s="8"/>
      <c r="K33" s="6">
        <v>2.2284036693166547</v>
      </c>
      <c r="L33" s="6"/>
      <c r="M33" s="6"/>
      <c r="N33" s="9">
        <v>10.46741711986539</v>
      </c>
      <c r="O33" s="9"/>
      <c r="P33" s="9"/>
    </row>
    <row r="34" spans="1:16" x14ac:dyDescent="0.25">
      <c r="A34" s="7" t="s">
        <v>41</v>
      </c>
      <c r="B34" s="13" t="s">
        <v>48</v>
      </c>
      <c r="C34" s="7">
        <v>4.4511268698895599</v>
      </c>
      <c r="D34" s="7">
        <v>0.3227494357343948</v>
      </c>
      <c r="E34" s="7">
        <f t="shared" si="2"/>
        <v>4.773876305623955</v>
      </c>
      <c r="F34" s="7"/>
      <c r="G34" s="7"/>
      <c r="H34" s="8">
        <v>5.6001653850437352</v>
      </c>
      <c r="I34" s="8"/>
      <c r="J34" s="8"/>
      <c r="K34" s="6">
        <v>1.544456385674404</v>
      </c>
      <c r="L34" s="6"/>
      <c r="M34" s="6"/>
      <c r="N34" s="9">
        <v>7.8882042683779181</v>
      </c>
      <c r="O34" s="9"/>
      <c r="P34" s="9"/>
    </row>
    <row r="35" spans="1:16" x14ac:dyDescent="0.25">
      <c r="A35" s="7" t="s">
        <v>41</v>
      </c>
      <c r="B35" s="13" t="s">
        <v>49</v>
      </c>
      <c r="C35" s="7">
        <v>10.30375133621313</v>
      </c>
      <c r="D35" s="7">
        <v>0.79425510773857122</v>
      </c>
      <c r="E35" s="7">
        <f>C35+D35</f>
        <v>11.098006443951702</v>
      </c>
      <c r="F35" s="7">
        <f>AVERAGE(E35:E37)</f>
        <v>9.5458352276596337</v>
      </c>
      <c r="G35" s="7">
        <f>_xlfn.STDEV.P(E35:E37)/SQRT(3)</f>
        <v>0.63638847319563896</v>
      </c>
      <c r="H35" s="8">
        <v>10.389125680689471</v>
      </c>
      <c r="I35" s="8">
        <f>AVERAGE(H35:H37)</f>
        <v>12.127739102746148</v>
      </c>
      <c r="J35" s="8">
        <f>_xlfn.STDEV.P(H35:H37)/SQRT(3)</f>
        <v>2.1859060988112136</v>
      </c>
      <c r="K35" s="6">
        <v>1.0688501880321717</v>
      </c>
      <c r="L35" s="6">
        <f>AVERAGE(K35:K37)</f>
        <v>1.8323735215076173</v>
      </c>
      <c r="M35" s="6">
        <f>_xlfn.STDEV.P(K35:K37)/SQRT(3)</f>
        <v>0.38241806829207509</v>
      </c>
      <c r="N35" s="9">
        <v>12.427739704028829</v>
      </c>
      <c r="O35" s="9">
        <f>AVERAGE(N35:N37)</f>
        <v>12.479201678270366</v>
      </c>
      <c r="P35" s="9">
        <f>_xlfn.STDEV.P(N35:N37)/SQRT(3)</f>
        <v>0.3675837314039313</v>
      </c>
    </row>
    <row r="36" spans="1:16" x14ac:dyDescent="0.25">
      <c r="A36" s="7" t="s">
        <v>41</v>
      </c>
      <c r="B36" s="13" t="s">
        <v>50</v>
      </c>
      <c r="C36" s="7">
        <v>8.2671060239935521</v>
      </c>
      <c r="D36" s="7">
        <v>0.62726175695355479</v>
      </c>
      <c r="E36" s="7">
        <f>C36+D36</f>
        <v>8.8943677809471069</v>
      </c>
      <c r="F36" s="10"/>
      <c r="G36" s="10"/>
      <c r="H36" s="8">
        <v>8.6113016176119217</v>
      </c>
      <c r="I36" s="8"/>
      <c r="J36" s="8"/>
      <c r="K36" s="6">
        <v>1.7441668970468847</v>
      </c>
      <c r="L36" s="6"/>
      <c r="M36" s="6"/>
      <c r="N36" s="9">
        <v>11.726444484958613</v>
      </c>
      <c r="O36" s="9"/>
      <c r="P36" s="9"/>
    </row>
    <row r="37" spans="1:16" x14ac:dyDescent="0.25">
      <c r="A37" s="7" t="s">
        <v>41</v>
      </c>
      <c r="B37" s="13" t="s">
        <v>51</v>
      </c>
      <c r="C37" s="7">
        <v>8.0791720631556281</v>
      </c>
      <c r="D37" s="7">
        <v>0.56595939492446146</v>
      </c>
      <c r="E37" s="7">
        <f t="shared" ref="E37" si="3">C37+D37</f>
        <v>8.6451314580800904</v>
      </c>
      <c r="F37" s="10"/>
      <c r="G37" s="10"/>
      <c r="H37" s="8">
        <v>17.382790009937047</v>
      </c>
      <c r="I37" s="8"/>
      <c r="J37" s="8"/>
      <c r="K37" s="6">
        <v>2.6841034794437961</v>
      </c>
      <c r="L37" s="6"/>
      <c r="M37" s="6"/>
      <c r="N37" s="9">
        <v>13.28342084582366</v>
      </c>
      <c r="O37" s="9"/>
      <c r="P37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2025-01-13T08:54:18Z</dcterms:created>
  <dcterms:modified xsi:type="dcterms:W3CDTF">2025-01-13T08:59:27Z</dcterms:modified>
</cp:coreProperties>
</file>