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27630669-A31B-46DB-A6CC-4AF45082C522}" xr6:coauthVersionLast="36" xr6:coauthVersionMax="36" xr10:uidLastSave="{00000000-0000-0000-0000-000000000000}"/>
  <bookViews>
    <workbookView xWindow="0" yWindow="0" windowWidth="20490" windowHeight="8130" xr2:uid="{C8564B37-4ECD-4C72-B3A4-81932B8BE2F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P21" i="1"/>
  <c r="O21" i="1"/>
  <c r="M21" i="1"/>
  <c r="L21" i="1"/>
  <c r="J21" i="1"/>
  <c r="I21" i="1"/>
  <c r="E21" i="1"/>
  <c r="E20" i="1"/>
  <c r="E19" i="1"/>
  <c r="E18" i="1"/>
  <c r="P17" i="1"/>
  <c r="O17" i="1"/>
  <c r="M17" i="1"/>
  <c r="L17" i="1"/>
  <c r="J17" i="1"/>
  <c r="I17" i="1"/>
  <c r="E17" i="1"/>
  <c r="E16" i="1"/>
  <c r="P15" i="1"/>
  <c r="O15" i="1"/>
  <c r="M15" i="1"/>
  <c r="L15" i="1"/>
  <c r="J15" i="1"/>
  <c r="I15" i="1"/>
  <c r="E15" i="1"/>
  <c r="E14" i="1"/>
  <c r="E13" i="1"/>
  <c r="P12" i="1"/>
  <c r="O12" i="1"/>
  <c r="M12" i="1"/>
  <c r="L12" i="1"/>
  <c r="J12" i="1"/>
  <c r="I12" i="1"/>
  <c r="E12" i="1"/>
  <c r="E11" i="1"/>
  <c r="E10" i="1"/>
  <c r="P9" i="1"/>
  <c r="O9" i="1"/>
  <c r="M9" i="1"/>
  <c r="L9" i="1"/>
  <c r="J9" i="1"/>
  <c r="I9" i="1"/>
  <c r="E9" i="1"/>
  <c r="E8" i="1"/>
  <c r="E7" i="1"/>
  <c r="P6" i="1"/>
  <c r="O6" i="1"/>
  <c r="M6" i="1"/>
  <c r="L6" i="1"/>
  <c r="J6" i="1"/>
  <c r="I6" i="1"/>
  <c r="E6" i="1"/>
  <c r="E5" i="1"/>
  <c r="E4" i="1"/>
  <c r="E3" i="1"/>
  <c r="P2" i="1"/>
  <c r="O2" i="1"/>
  <c r="M2" i="1"/>
  <c r="L2" i="1"/>
  <c r="J2" i="1"/>
  <c r="I2" i="1"/>
  <c r="E2" i="1"/>
  <c r="G9" i="1" l="1"/>
  <c r="F17" i="1"/>
  <c r="F2" i="1"/>
  <c r="F6" i="1"/>
  <c r="G21" i="1"/>
  <c r="F9" i="1"/>
  <c r="G15" i="1"/>
  <c r="F12" i="1"/>
  <c r="F15" i="1"/>
  <c r="G17" i="1"/>
  <c r="F21" i="1"/>
  <c r="G2" i="1"/>
  <c r="G6" i="1"/>
  <c r="G12" i="1"/>
</calcChain>
</file>

<file path=xl/sharedStrings.xml><?xml version="1.0" encoding="utf-8"?>
<sst xmlns="http://schemas.openxmlformats.org/spreadsheetml/2006/main" count="60" uniqueCount="41">
  <si>
    <t>Dept</t>
  </si>
  <si>
    <t xml:space="preserve">Control          </t>
  </si>
  <si>
    <t>Control 0-10 (3 22)</t>
  </si>
  <si>
    <t>Control 0-10 (5 22)</t>
  </si>
  <si>
    <t>Control 0-10 (7 22)</t>
  </si>
  <si>
    <t>Control 0-10 (12 22)</t>
  </si>
  <si>
    <t>Control 0-20 (3)</t>
  </si>
  <si>
    <t>Control 0-20 (5)</t>
  </si>
  <si>
    <t>Control 0-20 (7)</t>
  </si>
  <si>
    <t>Control 10-20 (5 22)</t>
  </si>
  <si>
    <t>Control 10-20 (7 22)</t>
  </si>
  <si>
    <t xml:space="preserve">Synthetic         </t>
  </si>
  <si>
    <t>Synthetic 0-10 (8 22)</t>
  </si>
  <si>
    <t>Synthetic 0-20 (1)</t>
  </si>
  <si>
    <t>Synthtic 0-20 (8)</t>
  </si>
  <si>
    <t>Synthetic 10-20 (4 22)</t>
  </si>
  <si>
    <t xml:space="preserve">Biodegradable </t>
  </si>
  <si>
    <t>Biodegradable 0-10 (6 22)</t>
  </si>
  <si>
    <t>Biodegradable 0-10 (10 22)</t>
  </si>
  <si>
    <t>Biodegradable 0-20 (2)</t>
  </si>
  <si>
    <t>Biodegradable 0-20 (6)</t>
  </si>
  <si>
    <t>Biodegradable 0-20 (6 22)</t>
  </si>
  <si>
    <t>Biodegradable 0-20 (10)</t>
  </si>
  <si>
    <t>Biodegradable 10-20 (6 22)</t>
  </si>
  <si>
    <t>Biodegradable 10-20 (9 22)</t>
  </si>
  <si>
    <t>Biodegradable 10-20 (10 22)</t>
  </si>
  <si>
    <t>Plastic Treatment</t>
  </si>
  <si>
    <t>Firmicutes</t>
  </si>
  <si>
    <t>Actinobacteria</t>
  </si>
  <si>
    <t>Total Gram +</t>
  </si>
  <si>
    <t>Average gram + by dept</t>
  </si>
  <si>
    <t>gram + SEM</t>
  </si>
  <si>
    <t>Total Gram -</t>
  </si>
  <si>
    <t>Average gram - by dept</t>
  </si>
  <si>
    <t>gram - SEM</t>
  </si>
  <si>
    <t>Total Fungal</t>
  </si>
  <si>
    <t>Average fungal by depth</t>
  </si>
  <si>
    <t>Fungal SEM</t>
  </si>
  <si>
    <t>Total Unspecified</t>
  </si>
  <si>
    <t>Average Unspecified by depth</t>
  </si>
  <si>
    <t>Unspecified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</si>
</sst>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DF41-2A88-4C8F-9A7C-DE9C0C115A7D}">
  <dimension ref="A1:P23"/>
  <sheetViews>
    <sheetView tabSelected="1" workbookViewId="0">
      <selection activeCell="P1" sqref="P1"/>
    </sheetView>
  </sheetViews>
  <sheetFormatPr defaultRowHeight="15" x14ac:dyDescent="0.25"/>
  <cols>
    <col min="1" max="1" width="13.5703125" customWidth="1"/>
    <col min="2" max="2" width="14.140625" customWidth="1"/>
  </cols>
  <sheetData>
    <row r="1" spans="1:16" x14ac:dyDescent="0.25">
      <c r="A1" s="1" t="s">
        <v>26</v>
      </c>
      <c r="B1" s="1" t="s">
        <v>0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2" t="s">
        <v>32</v>
      </c>
      <c r="I1" s="12" t="s">
        <v>33</v>
      </c>
      <c r="J1" s="12" t="s">
        <v>34</v>
      </c>
      <c r="K1" s="13" t="s">
        <v>35</v>
      </c>
      <c r="L1" s="13" t="s">
        <v>36</v>
      </c>
      <c r="M1" s="13" t="s">
        <v>37</v>
      </c>
      <c r="N1" s="14" t="s">
        <v>38</v>
      </c>
      <c r="O1" s="14" t="s">
        <v>39</v>
      </c>
      <c r="P1" s="14" t="s">
        <v>40</v>
      </c>
    </row>
    <row r="2" spans="1:16" x14ac:dyDescent="0.25">
      <c r="A2" s="5" t="s">
        <v>1</v>
      </c>
      <c r="B2" s="5" t="s">
        <v>2</v>
      </c>
      <c r="C2" s="6">
        <v>8.1838849942831597</v>
      </c>
      <c r="D2" s="6">
        <v>0.46527218489882977</v>
      </c>
      <c r="E2" s="6">
        <f>C2+D2</f>
        <v>8.649157179181989</v>
      </c>
      <c r="F2" s="6">
        <f>AVERAGE(E2:E5)</f>
        <v>11.062442970696177</v>
      </c>
      <c r="G2" s="6">
        <f>_xlfn.STDEV.P(E2:E5)/SQRT(4)</f>
        <v>0.75538686710756697</v>
      </c>
      <c r="H2" s="7">
        <v>6.0593333672316625</v>
      </c>
      <c r="I2" s="7">
        <f>AVERAGE(H2:H5)</f>
        <v>7.0337497377566196</v>
      </c>
      <c r="J2" s="7">
        <f>_xlfn.STDEV.P(H2:H5)/SQRT(4)</f>
        <v>0.41327467219313091</v>
      </c>
      <c r="K2" s="5">
        <v>5.3216555074818137</v>
      </c>
      <c r="L2" s="5">
        <f>AVERAGE(K2:K5)</f>
        <v>3.0539937002832653</v>
      </c>
      <c r="M2" s="5">
        <f>_xlfn.STDEV.P(K2:K5)/SQRT(4)</f>
        <v>0.67791379500284266</v>
      </c>
      <c r="N2" s="8">
        <v>7.9891118800293857</v>
      </c>
      <c r="O2" s="8">
        <f>AVERAGE(N2:N5)</f>
        <v>7.9148319558287712</v>
      </c>
      <c r="P2" s="8">
        <f>_xlfn.STDEV.P(N2:N5)/SQRT(4)</f>
        <v>0.2175894149368589</v>
      </c>
    </row>
    <row r="3" spans="1:16" x14ac:dyDescent="0.25">
      <c r="A3" s="5" t="s">
        <v>1</v>
      </c>
      <c r="B3" s="5" t="s">
        <v>3</v>
      </c>
      <c r="C3" s="6">
        <v>11.292550250550219</v>
      </c>
      <c r="D3" s="6">
        <v>0.64072435564715235</v>
      </c>
      <c r="E3" s="6">
        <f>C3+D3</f>
        <v>11.933274606197372</v>
      </c>
      <c r="F3" s="6"/>
      <c r="H3" s="7">
        <v>7.0246892542552928</v>
      </c>
      <c r="I3" s="2"/>
      <c r="J3" s="2"/>
      <c r="K3" s="5">
        <v>2.6699724410342291</v>
      </c>
      <c r="L3" s="3"/>
      <c r="M3" s="3"/>
      <c r="N3" s="8">
        <v>7.7015273591386775</v>
      </c>
      <c r="O3" s="4"/>
      <c r="P3" s="4"/>
    </row>
    <row r="4" spans="1:16" x14ac:dyDescent="0.25">
      <c r="A4" s="5" t="s">
        <v>1</v>
      </c>
      <c r="B4" s="5" t="s">
        <v>4</v>
      </c>
      <c r="C4" s="6">
        <v>10.424503105005886</v>
      </c>
      <c r="D4" s="6">
        <v>0.58519162751230303</v>
      </c>
      <c r="E4" s="6">
        <f>C4+D4</f>
        <v>11.00969473251819</v>
      </c>
      <c r="F4" s="6"/>
      <c r="H4" s="7">
        <v>6.7194011477206033</v>
      </c>
      <c r="I4" s="2"/>
      <c r="J4" s="2"/>
      <c r="K4" s="5">
        <v>1.7318705476969123</v>
      </c>
      <c r="L4" s="3"/>
      <c r="M4" s="3"/>
      <c r="N4" s="8">
        <v>7.3940722497098825</v>
      </c>
      <c r="O4" s="4"/>
      <c r="P4" s="4"/>
    </row>
    <row r="5" spans="1:16" x14ac:dyDescent="0.25">
      <c r="A5" s="5" t="s">
        <v>1</v>
      </c>
      <c r="B5" s="5" t="s">
        <v>5</v>
      </c>
      <c r="C5" s="6">
        <v>11.935811961287515</v>
      </c>
      <c r="D5" s="6">
        <v>0.7218334035996381</v>
      </c>
      <c r="E5" s="6">
        <f>C5+D5</f>
        <v>12.657645364887152</v>
      </c>
      <c r="F5" s="6"/>
      <c r="H5" s="7">
        <v>8.3315751818189199</v>
      </c>
      <c r="I5" s="2"/>
      <c r="J5" s="2"/>
      <c r="K5" s="5">
        <v>2.492476304920106</v>
      </c>
      <c r="L5" s="3"/>
      <c r="M5" s="3"/>
      <c r="N5" s="8">
        <v>8.5746163344371382</v>
      </c>
      <c r="O5" s="4"/>
      <c r="P5" s="4"/>
    </row>
    <row r="6" spans="1:16" x14ac:dyDescent="0.25">
      <c r="A6" s="5" t="s">
        <v>1</v>
      </c>
      <c r="B6" s="5" t="s">
        <v>6</v>
      </c>
      <c r="C6" s="6">
        <v>5.2304728593513437</v>
      </c>
      <c r="D6" s="6">
        <v>0.30919116403968944</v>
      </c>
      <c r="E6" s="6">
        <f>C6+D6</f>
        <v>5.5396640233910333</v>
      </c>
      <c r="F6" s="6">
        <f>AVERAGE(E6:E8)</f>
        <v>12.399561280796178</v>
      </c>
      <c r="G6" s="6">
        <f>_xlfn.STDEV.P(E6:E8)/SQRT(3)</f>
        <v>4.89405293856084</v>
      </c>
      <c r="H6" s="7">
        <v>3.6162360487523544</v>
      </c>
      <c r="I6" s="7">
        <f>AVERAGE(H6:H8)</f>
        <v>8.0888549771373963</v>
      </c>
      <c r="J6" s="7">
        <f>_xlfn.STDEV.P(H6:H8)/SQRT(3)</f>
        <v>2.8644837747616618</v>
      </c>
      <c r="K6" s="5">
        <v>1.4452460365993238</v>
      </c>
      <c r="L6" s="5">
        <f>AVERAGE(K6:K8)</f>
        <v>2.8284718470685726</v>
      </c>
      <c r="M6" s="5">
        <f>_xlfn.STDEV.P(K6:K8)/SQRT(3)</f>
        <v>1.0508105134564076</v>
      </c>
      <c r="N6" s="8">
        <v>4.4455518412459414</v>
      </c>
      <c r="O6" s="8">
        <f>AVERAGE(N6:N8)</f>
        <v>8.7924966703686014</v>
      </c>
      <c r="P6" s="8">
        <f>_xlfn.STDEV.P(N6:N8)/SQRT(3)</f>
        <v>3.0005878106177479</v>
      </c>
    </row>
    <row r="7" spans="1:16" x14ac:dyDescent="0.25">
      <c r="A7" s="5" t="s">
        <v>1</v>
      </c>
      <c r="B7" s="5" t="s">
        <v>7</v>
      </c>
      <c r="C7" s="6">
        <v>6.9738571526227986</v>
      </c>
      <c r="D7" s="6">
        <v>0.34159080279985471</v>
      </c>
      <c r="E7" s="6">
        <f t="shared" ref="E7" si="0">C7+D7</f>
        <v>7.3154479554226537</v>
      </c>
      <c r="H7" s="7">
        <v>5.6432350556474962</v>
      </c>
      <c r="I7" s="7"/>
      <c r="J7" s="2"/>
      <c r="K7" s="5">
        <v>1.6402105340917483</v>
      </c>
      <c r="L7" s="3"/>
      <c r="M7" s="3"/>
      <c r="N7" s="8">
        <v>5.8333357032292747</v>
      </c>
      <c r="O7" s="4"/>
      <c r="P7" s="4"/>
    </row>
    <row r="8" spans="1:16" x14ac:dyDescent="0.25">
      <c r="A8" s="5" t="s">
        <v>1</v>
      </c>
      <c r="B8" s="5" t="s">
        <v>8</v>
      </c>
      <c r="C8" s="6">
        <v>22.985697543617402</v>
      </c>
      <c r="D8" s="6">
        <v>1.357874319957441</v>
      </c>
      <c r="E8" s="6">
        <f>C8+D8</f>
        <v>24.343571863574844</v>
      </c>
      <c r="H8" s="7">
        <v>15.007093827012337</v>
      </c>
      <c r="I8" s="7"/>
      <c r="J8" s="2"/>
      <c r="K8" s="5">
        <v>5.3999589705146454</v>
      </c>
      <c r="L8" s="3"/>
      <c r="M8" s="3"/>
      <c r="N8" s="8">
        <v>16.098602466630592</v>
      </c>
      <c r="O8" s="4"/>
      <c r="P8" s="4"/>
    </row>
    <row r="9" spans="1:16" x14ac:dyDescent="0.25">
      <c r="A9" s="5" t="s">
        <v>1</v>
      </c>
      <c r="B9" s="5" t="s">
        <v>9</v>
      </c>
      <c r="C9" s="6">
        <v>15.535075538918914</v>
      </c>
      <c r="D9" s="6">
        <v>1.3371977699530815</v>
      </c>
      <c r="E9" s="6">
        <f>C9+D9</f>
        <v>16.872273308871996</v>
      </c>
      <c r="F9" s="6">
        <f>AVERAGE(E9:E10)</f>
        <v>12.916282435817912</v>
      </c>
      <c r="G9" s="6">
        <f>_xlfn.STDEV.P(E9:E10)/SQRT(2)</f>
        <v>2.7973079726486341</v>
      </c>
      <c r="H9" s="7">
        <v>26.014157509521453</v>
      </c>
      <c r="I9" s="7">
        <f>AVERAGE(H9:H10)</f>
        <v>16.655553704942051</v>
      </c>
      <c r="J9" s="7">
        <f>_xlfn.STDEV.P(H9:H10)/SQRT(2)</f>
        <v>6.6175322126563199</v>
      </c>
      <c r="K9" s="5">
        <v>8.9082278153233041</v>
      </c>
      <c r="L9" s="5">
        <f>AVERAGE(K9:K10)</f>
        <v>5.0162329881682206</v>
      </c>
      <c r="M9" s="5">
        <f>_xlfn.STDEV.P(K9:K10)/SQRT(2)</f>
        <v>2.7520559346243245</v>
      </c>
      <c r="N9" s="8">
        <v>17.429051018680266</v>
      </c>
      <c r="O9" s="8">
        <f>AVERAGE(N9:N10)</f>
        <v>12.322748296760155</v>
      </c>
      <c r="P9" s="8">
        <f>_xlfn.STDEV.P(N9:N10)/SQRT(2)</f>
        <v>3.6107012814610351</v>
      </c>
    </row>
    <row r="10" spans="1:16" x14ac:dyDescent="0.25">
      <c r="A10" s="5" t="s">
        <v>1</v>
      </c>
      <c r="B10" s="5" t="s">
        <v>10</v>
      </c>
      <c r="C10" s="6">
        <v>8.3364977892165886</v>
      </c>
      <c r="D10" s="6">
        <v>0.62379377354724164</v>
      </c>
      <c r="E10" s="6">
        <f>C10+D10</f>
        <v>8.96029156276383</v>
      </c>
      <c r="H10" s="7">
        <v>7.2969499003626499</v>
      </c>
      <c r="I10" s="7"/>
      <c r="J10" s="2"/>
      <c r="K10" s="5">
        <v>1.1242381610131378</v>
      </c>
      <c r="L10" s="3"/>
      <c r="M10" s="3"/>
      <c r="N10" s="8">
        <v>7.2164455748400442</v>
      </c>
      <c r="O10" s="4"/>
      <c r="P10" s="4"/>
    </row>
    <row r="11" spans="1:16" x14ac:dyDescent="0.25">
      <c r="A11" s="9" t="s">
        <v>11</v>
      </c>
      <c r="B11" s="9" t="s">
        <v>12</v>
      </c>
      <c r="C11" s="6">
        <v>13.005090471398105</v>
      </c>
      <c r="D11" s="6">
        <v>0.74672041751539686</v>
      </c>
      <c r="E11" s="6">
        <f>C11+D11</f>
        <v>13.751810888913502</v>
      </c>
      <c r="F11" s="6">
        <v>13.751810888913502</v>
      </c>
      <c r="G11" s="6">
        <v>13.751810888913502</v>
      </c>
      <c r="H11" s="7">
        <v>8.7727965956629141</v>
      </c>
      <c r="I11" s="7">
        <v>8.7727965956629141</v>
      </c>
      <c r="J11" s="7">
        <v>8.7727965956629141</v>
      </c>
      <c r="K11" s="5">
        <v>3.0181144710206969</v>
      </c>
      <c r="L11" s="5">
        <v>3.0181144710206969</v>
      </c>
      <c r="M11" s="5">
        <v>3.0181144710206969</v>
      </c>
      <c r="N11" s="8">
        <v>10.048026436193062</v>
      </c>
      <c r="O11" s="8">
        <v>10.048026436193062</v>
      </c>
      <c r="P11" s="8">
        <v>10.048026436193062</v>
      </c>
    </row>
    <row r="12" spans="1:16" x14ac:dyDescent="0.25">
      <c r="A12" s="9" t="s">
        <v>11</v>
      </c>
      <c r="B12" s="9" t="s">
        <v>13</v>
      </c>
      <c r="C12" s="6">
        <v>17.897710459671639</v>
      </c>
      <c r="D12" s="6">
        <v>1.1139831613933284</v>
      </c>
      <c r="E12" s="6">
        <f>C12+D12</f>
        <v>19.011693621064968</v>
      </c>
      <c r="F12" s="6">
        <f>AVERAGE(E12:E13)</f>
        <v>13.355608102201202</v>
      </c>
      <c r="G12" s="6">
        <f>_xlfn.STDEV.P(E12:E13)/SQRT(2)</f>
        <v>3.9994564253596008</v>
      </c>
      <c r="H12" s="7">
        <v>12.386308791563593</v>
      </c>
      <c r="I12" s="7">
        <f>AVERAGE(H12:H13)</f>
        <v>8.6392506083982461</v>
      </c>
      <c r="J12" s="7">
        <f>_xlfn.STDEV.P(H12:H13)/SQRT(2)</f>
        <v>2.6495702508167605</v>
      </c>
      <c r="K12" s="5">
        <v>3.3373047715738706</v>
      </c>
      <c r="L12" s="5">
        <f>AVERAGE(K12:K13)</f>
        <v>2.4898604632016021</v>
      </c>
      <c r="M12" s="5">
        <f>_xlfn.STDEV.P(K12:K13)/SQRT(2)</f>
        <v>0.59923361712797441</v>
      </c>
      <c r="N12" s="8">
        <v>13.453533005011121</v>
      </c>
      <c r="O12" s="8">
        <f>AVERAGE(N12:N13)</f>
        <v>9.2386591022474427</v>
      </c>
      <c r="P12" s="8">
        <f>_xlfn.STDEV.P(N12:N13)/SQRT(2)</f>
        <v>2.9803659184904054</v>
      </c>
    </row>
    <row r="13" spans="1:16" x14ac:dyDescent="0.25">
      <c r="A13" s="9" t="s">
        <v>11</v>
      </c>
      <c r="B13" s="9" t="s">
        <v>14</v>
      </c>
      <c r="C13" s="6">
        <v>7.2934955315529066</v>
      </c>
      <c r="D13" s="6">
        <v>0.40602705178453258</v>
      </c>
      <c r="E13" s="6">
        <f>C13+D13</f>
        <v>7.6995225833374388</v>
      </c>
      <c r="H13" s="7">
        <v>4.8921924252328983</v>
      </c>
      <c r="I13" s="7"/>
      <c r="J13" s="2"/>
      <c r="K13" s="5">
        <v>1.6424161548293335</v>
      </c>
      <c r="L13" s="3"/>
      <c r="M13" s="3"/>
      <c r="N13" s="8">
        <v>5.0237851994837657</v>
      </c>
      <c r="O13" s="4"/>
      <c r="P13" s="4"/>
    </row>
    <row r="14" spans="1:16" x14ac:dyDescent="0.25">
      <c r="A14" s="9" t="s">
        <v>11</v>
      </c>
      <c r="B14" s="9" t="s">
        <v>15</v>
      </c>
      <c r="C14" s="6">
        <v>9.5864101429210535</v>
      </c>
      <c r="D14" s="6">
        <v>0.63390968967515349</v>
      </c>
      <c r="E14" s="6">
        <f>C14+D14</f>
        <v>10.220319832596207</v>
      </c>
      <c r="F14" s="6">
        <v>10.220319832596207</v>
      </c>
      <c r="G14" s="6">
        <v>10.220319832596207</v>
      </c>
      <c r="H14" s="7">
        <v>9.2285176102655413</v>
      </c>
      <c r="I14" s="7">
        <v>9.2285176102655413</v>
      </c>
      <c r="J14" s="7">
        <v>9.2285176102655413</v>
      </c>
      <c r="K14" s="5">
        <v>2.2114984113036735</v>
      </c>
      <c r="L14" s="5">
        <v>2.2114984113036735</v>
      </c>
      <c r="M14" s="5">
        <v>2.2114984113036735</v>
      </c>
      <c r="N14" s="8">
        <v>8.6987282171062059</v>
      </c>
      <c r="O14" s="8">
        <v>8.6987282171062059</v>
      </c>
      <c r="P14" s="8">
        <v>8.6987282171062059</v>
      </c>
    </row>
    <row r="15" spans="1:16" x14ac:dyDescent="0.25">
      <c r="A15" s="10" t="s">
        <v>16</v>
      </c>
      <c r="B15" s="10" t="s">
        <v>17</v>
      </c>
      <c r="C15" s="6">
        <v>9.4493380484744733</v>
      </c>
      <c r="D15" s="6">
        <v>0.69801969648549067</v>
      </c>
      <c r="E15" s="6">
        <f>C15+D15</f>
        <v>10.147357744959963</v>
      </c>
      <c r="F15" s="6">
        <f>AVERAGE(E15:E16)</f>
        <v>9.3344501167832892</v>
      </c>
      <c r="G15" s="6">
        <f>_xlfn.STDEV.P(E15:E16)/SQRT(2)</f>
        <v>0.57481249636199894</v>
      </c>
      <c r="H15" s="7">
        <v>6.8802716029174231</v>
      </c>
      <c r="I15" s="7">
        <f>AVERAGE(H15:H16)</f>
        <v>5.608843228648019</v>
      </c>
      <c r="J15" s="7">
        <f>_xlfn.STDEV.P(H15:H16)/SQRT(2)</f>
        <v>0.89903562523888447</v>
      </c>
      <c r="K15" s="5">
        <v>1.8625407155979812</v>
      </c>
      <c r="L15" s="5">
        <f>AVERAGE(K15:K16)</f>
        <v>2.4140532740269092</v>
      </c>
      <c r="M15" s="5">
        <f>_xlfn.STDEV.P(K15:K16)/SQRT(2)</f>
        <v>0.38997826997463703</v>
      </c>
      <c r="N15" s="8">
        <v>7.0617583509672937</v>
      </c>
      <c r="O15" s="8">
        <f>AVERAGE(N15:N16)</f>
        <v>6.6270484501583447</v>
      </c>
      <c r="P15" s="8">
        <f>_xlfn.STDEV.P(N15:N16)/SQRT(2)</f>
        <v>0.30738631871093897</v>
      </c>
    </row>
    <row r="16" spans="1:16" x14ac:dyDescent="0.25">
      <c r="A16" s="10" t="s">
        <v>16</v>
      </c>
      <c r="B16" s="10" t="s">
        <v>18</v>
      </c>
      <c r="C16" s="6">
        <v>7.9757018836211051</v>
      </c>
      <c r="D16" s="6">
        <v>0.54584060498550901</v>
      </c>
      <c r="E16" s="6">
        <f>C16+D16</f>
        <v>8.5215424886066149</v>
      </c>
      <c r="F16" s="6"/>
      <c r="G16" s="6"/>
      <c r="H16" s="7">
        <v>4.3374148543786148</v>
      </c>
      <c r="I16" s="7"/>
      <c r="J16" s="2"/>
      <c r="K16" s="5">
        <v>2.9655658324558369</v>
      </c>
      <c r="L16" s="3"/>
      <c r="M16" s="3"/>
      <c r="N16" s="8">
        <v>6.1923385493493965</v>
      </c>
      <c r="O16" s="4"/>
      <c r="P16" s="4"/>
    </row>
    <row r="17" spans="1:16" x14ac:dyDescent="0.25">
      <c r="A17" s="10" t="s">
        <v>16</v>
      </c>
      <c r="B17" s="10" t="s">
        <v>19</v>
      </c>
      <c r="C17" s="6">
        <v>6.3507783580258286</v>
      </c>
      <c r="D17" s="6">
        <v>0.38337064718572106</v>
      </c>
      <c r="E17" s="6">
        <f>C17+D17</f>
        <v>6.7341490052115498</v>
      </c>
      <c r="F17" s="6">
        <f>AVERAGE(E17:E20)</f>
        <v>8.4424377607351406</v>
      </c>
      <c r="G17" s="6">
        <f>_xlfn.STDEV.P(E17:E20)/SQRT(4)</f>
        <v>0.65756504483992728</v>
      </c>
      <c r="H17" s="7">
        <v>4.2082822485479978</v>
      </c>
      <c r="I17" s="7">
        <f>AVERAGE(H17:H20)</f>
        <v>5.3244054565698136</v>
      </c>
      <c r="J17" s="7">
        <f>_xlfn.STDEV.P(H17:H20)/SQRT(4)</f>
        <v>0.38636693081748458</v>
      </c>
      <c r="K17" s="5">
        <v>1.1631500676186552</v>
      </c>
      <c r="L17" s="5">
        <f>AVERAGE(K17:K20)</f>
        <v>1.5735441474565124</v>
      </c>
      <c r="M17" s="5">
        <f>_xlfn.STDEV.P(K17:K20)/SQRT(4)</f>
        <v>0.27565606883792776</v>
      </c>
      <c r="N17" s="8">
        <v>4.6416526254641246</v>
      </c>
      <c r="O17" s="8">
        <f>AVERAGE(N17:N20)</f>
        <v>5.7219786436220827</v>
      </c>
      <c r="P17" s="8">
        <f>_xlfn.STDEV.P(N17:N20)/SQRT(4)</f>
        <v>0.4152227194837313</v>
      </c>
    </row>
    <row r="18" spans="1:16" x14ac:dyDescent="0.25">
      <c r="A18" s="10" t="s">
        <v>16</v>
      </c>
      <c r="B18" s="10" t="s">
        <v>20</v>
      </c>
      <c r="C18" s="6">
        <v>8.8621125658280135</v>
      </c>
      <c r="D18" s="6">
        <v>0.5559204405467979</v>
      </c>
      <c r="E18" s="6">
        <f>C18+D18</f>
        <v>9.4180330063748112</v>
      </c>
      <c r="F18" s="6"/>
      <c r="G18" s="6"/>
      <c r="H18" s="7">
        <v>5.0455017580396477</v>
      </c>
      <c r="I18" s="7"/>
      <c r="J18" s="2"/>
      <c r="K18" s="5">
        <v>1.0949797470373648</v>
      </c>
      <c r="L18" s="3"/>
      <c r="M18" s="3"/>
      <c r="N18" s="8">
        <v>5.6674241058555861</v>
      </c>
      <c r="O18" s="4"/>
      <c r="P18" s="4"/>
    </row>
    <row r="19" spans="1:16" x14ac:dyDescent="0.25">
      <c r="A19" s="10" t="s">
        <v>16</v>
      </c>
      <c r="B19" s="10" t="s">
        <v>21</v>
      </c>
      <c r="C19" s="6">
        <v>7.0762019159710858</v>
      </c>
      <c r="D19" s="6">
        <v>0.55363981783546989</v>
      </c>
      <c r="E19" s="6">
        <f>C19+D19</f>
        <v>7.6298417338065558</v>
      </c>
      <c r="F19" s="6"/>
      <c r="G19" s="6"/>
      <c r="H19" s="7">
        <v>5.8075568794760759</v>
      </c>
      <c r="I19" s="7"/>
      <c r="J19" s="2"/>
      <c r="K19" s="5">
        <v>2.4780285596591809</v>
      </c>
      <c r="L19" s="3"/>
      <c r="M19" s="3"/>
      <c r="N19" s="8">
        <v>5.6022140514037462</v>
      </c>
      <c r="O19" s="4"/>
      <c r="P19" s="4"/>
    </row>
    <row r="20" spans="1:16" x14ac:dyDescent="0.25">
      <c r="A20" s="10" t="s">
        <v>16</v>
      </c>
      <c r="B20" s="10" t="s">
        <v>22</v>
      </c>
      <c r="C20" s="6">
        <v>9.4144647818847673</v>
      </c>
      <c r="D20" s="6">
        <v>0.57326251566287711</v>
      </c>
      <c r="E20" s="6">
        <f>C20+D20</f>
        <v>9.9877272975476448</v>
      </c>
      <c r="F20" s="6"/>
      <c r="G20" s="6"/>
      <c r="H20" s="7">
        <v>6.2362809402155328</v>
      </c>
      <c r="I20" s="7"/>
      <c r="J20" s="2"/>
      <c r="K20" s="5">
        <v>1.5580182155108484</v>
      </c>
      <c r="L20" s="3"/>
      <c r="M20" s="3"/>
      <c r="N20" s="8">
        <v>6.9766237917648768</v>
      </c>
      <c r="O20" s="4"/>
      <c r="P20" s="4"/>
    </row>
    <row r="21" spans="1:16" x14ac:dyDescent="0.25">
      <c r="A21" s="10" t="s">
        <v>16</v>
      </c>
      <c r="B21" s="10" t="s">
        <v>23</v>
      </c>
      <c r="C21" s="6">
        <v>5.9728499378355986</v>
      </c>
      <c r="D21" s="6">
        <v>0.49158464136509944</v>
      </c>
      <c r="E21" s="6">
        <f>C21+D21</f>
        <v>6.4644345792006979</v>
      </c>
      <c r="F21" s="6">
        <f>AVERAGE(E21:E23)</f>
        <v>24.199337076960859</v>
      </c>
      <c r="G21" s="6">
        <f>_xlfn.STDEV.P(E21:E23)/SQRT(3)</f>
        <v>15.3248432055265</v>
      </c>
      <c r="H21" s="7">
        <v>4.6050456752607438</v>
      </c>
      <c r="I21" s="7">
        <f>AVERAGE(H21:H23)</f>
        <v>36.314633227727668</v>
      </c>
      <c r="J21" s="7">
        <f>_xlfn.STDEV.P(H21:H23)/SQRT(3)</f>
        <v>26.260455008999184</v>
      </c>
      <c r="K21" s="5">
        <v>0.90831245332765098</v>
      </c>
      <c r="L21" s="5">
        <f>AVERAGE(K21:K23)</f>
        <v>27.572214561547508</v>
      </c>
      <c r="M21" s="5">
        <f>_xlfn.STDEV.P(K21:K23)/SQRT(3)</f>
        <v>21.911581643402975</v>
      </c>
      <c r="N21" s="8">
        <v>6.0621250598940453</v>
      </c>
      <c r="O21" s="8">
        <f>AVERAGE(N21:N23)</f>
        <v>28.504415569823589</v>
      </c>
      <c r="P21" s="8">
        <f>_xlfn.STDEV.P(N21:N23)/SQRT(3)</f>
        <v>18.911327096597383</v>
      </c>
    </row>
    <row r="22" spans="1:16" x14ac:dyDescent="0.25">
      <c r="A22" s="10" t="s">
        <v>16</v>
      </c>
      <c r="B22" s="10" t="s">
        <v>24</v>
      </c>
      <c r="C22" s="6">
        <v>4.0555893487927177</v>
      </c>
      <c r="D22" s="6">
        <v>0.35925991912270228</v>
      </c>
      <c r="E22" s="6">
        <f t="shared" ref="E22:E23" si="1">C22+D22</f>
        <v>4.4148492679154199</v>
      </c>
      <c r="F22" s="6"/>
      <c r="H22" s="7">
        <v>3.7016203618420516</v>
      </c>
      <c r="I22" s="2"/>
      <c r="J22" s="2"/>
      <c r="K22" s="5">
        <v>0.56428970121930688</v>
      </c>
      <c r="L22" s="3"/>
      <c r="M22" s="3"/>
      <c r="N22" s="8">
        <v>4.6309741482624895</v>
      </c>
      <c r="O22" s="4"/>
      <c r="P22" s="4"/>
    </row>
    <row r="23" spans="1:16" x14ac:dyDescent="0.25">
      <c r="A23" s="10" t="s">
        <v>16</v>
      </c>
      <c r="B23" s="10" t="s">
        <v>25</v>
      </c>
      <c r="C23" s="6">
        <v>57.309881707362941</v>
      </c>
      <c r="D23" s="6">
        <v>4.4088456764035238</v>
      </c>
      <c r="E23" s="6">
        <f t="shared" si="1"/>
        <v>61.718727383766463</v>
      </c>
      <c r="F23" s="6"/>
      <c r="H23" s="7">
        <v>100.6372336460802</v>
      </c>
      <c r="I23" s="2"/>
      <c r="J23" s="2"/>
      <c r="K23" s="5">
        <v>81.244041530095558</v>
      </c>
      <c r="L23" s="3"/>
      <c r="M23" s="3"/>
      <c r="N23" s="8">
        <v>74.820147501314224</v>
      </c>
      <c r="O23" s="4"/>
      <c r="P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2025-01-13T09:00:34Z</dcterms:created>
  <dcterms:modified xsi:type="dcterms:W3CDTF">2025-01-13T09:06:09Z</dcterms:modified>
</cp:coreProperties>
</file>