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mmax-my.sharepoint.com/personal/a_rose_marinemax_com/Documents/BA/Digital Closing Projects/Business Manager Process - MMax/"/>
    </mc:Choice>
  </mc:AlternateContent>
  <bookViews>
    <workbookView xWindow="480" yWindow="120" windowWidth="18720" windowHeight="7725" firstSheet="2" activeTab="3"/>
  </bookViews>
  <sheets>
    <sheet name="New 8 Year" sheetId="9" r:id="rId1"/>
    <sheet name="New 6 Year" sheetId="1" r:id="rId2"/>
    <sheet name="Legacy Pre-Owned" sheetId="7" r:id="rId3"/>
    <sheet name="Passport Pre-Owned" sheetId="6" r:id="rId4"/>
    <sheet name="2015 Sea Ray Upsell" sheetId="10" r:id="rId5"/>
    <sheet name="Mercruiser 2016 POP Upsell" sheetId="17" r:id="rId6"/>
  </sheets>
  <definedNames>
    <definedName name="_xlnm.Print_Area" localSheetId="4">'2015 Sea Ray Upsell'!$A$1:$I$56</definedName>
    <definedName name="_xlnm.Print_Area" localSheetId="2">'Legacy Pre-Owned'!$A$1:$G$39</definedName>
    <definedName name="_xlnm.Print_Area" localSheetId="5">'Mercruiser 2016 POP Upsell'!$A$1:$M$74</definedName>
    <definedName name="_xlnm.Print_Area" localSheetId="1">'New 6 Year'!$A$1:$R$76</definedName>
    <definedName name="_xlnm.Print_Area" localSheetId="0">'New 8 Year'!$A$1:$R$60</definedName>
    <definedName name="_xlnm.Print_Area" localSheetId="3">'Passport Pre-Owned'!$A$1:$M$48</definedName>
    <definedName name="YESNO" localSheetId="2">'Legacy Pre-Owned'!$O$4:$O$5</definedName>
    <definedName name="YESNO" localSheetId="5">#REF!</definedName>
    <definedName name="YESNO">#REF!</definedName>
  </definedNames>
  <calcPr calcId="152511" iterate="1"/>
</workbook>
</file>

<file path=xl/calcChain.xml><?xml version="1.0" encoding="utf-8"?>
<calcChain xmlns="http://schemas.openxmlformats.org/spreadsheetml/2006/main">
  <c r="AI40" i="1" l="1"/>
  <c r="R40" i="1" s="1"/>
  <c r="Q40" i="1" s="1"/>
  <c r="AJ40" i="1"/>
  <c r="K43" i="17" l="1"/>
  <c r="K42" i="17"/>
  <c r="K41" i="17"/>
  <c r="W25" i="10" l="1"/>
  <c r="Q25" i="10"/>
  <c r="S25" i="10"/>
  <c r="U25" i="10"/>
  <c r="H25" i="10"/>
  <c r="J56" i="17"/>
  <c r="K56" i="17"/>
  <c r="K63" i="17" s="1"/>
  <c r="K55" i="17"/>
  <c r="BB49" i="17"/>
  <c r="BB51" i="17"/>
  <c r="BC49" i="17"/>
  <c r="BD49" i="17"/>
  <c r="BE49" i="17"/>
  <c r="BJ49" i="17"/>
  <c r="BK49" i="17"/>
  <c r="BK18" i="17"/>
  <c r="BJ18" i="17"/>
  <c r="BC20" i="17"/>
  <c r="BD20" i="17"/>
  <c r="BC19" i="17"/>
  <c r="BD19" i="17"/>
  <c r="BC18" i="17"/>
  <c r="BD18" i="17"/>
  <c r="BJ17" i="17"/>
  <c r="BJ20" i="17"/>
  <c r="BK20" i="17"/>
  <c r="BJ19" i="17"/>
  <c r="BK19" i="17"/>
  <c r="BD17" i="17"/>
  <c r="AN20" i="17"/>
  <c r="AS20" i="17"/>
  <c r="AP20" i="17"/>
  <c r="AQ20" i="17"/>
  <c r="AP19" i="17"/>
  <c r="AQ19" i="17"/>
  <c r="AM10" i="17"/>
  <c r="AN10" i="17"/>
  <c r="AO10" i="17"/>
  <c r="AQ16" i="17"/>
  <c r="AP16" i="17"/>
  <c r="AQ15" i="17"/>
  <c r="AP15" i="17"/>
  <c r="AQ14" i="17"/>
  <c r="AP14" i="17"/>
  <c r="AQ13" i="17"/>
  <c r="AP13" i="17"/>
  <c r="AQ12" i="17"/>
  <c r="AP12" i="17"/>
  <c r="AQ11" i="17"/>
  <c r="AP11" i="17"/>
  <c r="AR10" i="17"/>
  <c r="AS10" i="17"/>
  <c r="AP10" i="17"/>
  <c r="AQ10" i="17"/>
  <c r="AB14" i="17"/>
  <c r="AC14" i="17"/>
  <c r="AC10" i="17"/>
  <c r="AB10" i="17"/>
  <c r="K36" i="17" l="1"/>
  <c r="K34" i="17"/>
  <c r="AQ21" i="17"/>
  <c r="AR19" i="17"/>
  <c r="I25" i="10"/>
  <c r="H30" i="10" l="1"/>
  <c r="I30" i="10" s="1"/>
  <c r="BB42" i="17" l="1"/>
  <c r="BE43" i="17"/>
  <c r="BD43" i="17"/>
  <c r="BC43" i="17"/>
  <c r="BB43" i="17"/>
  <c r="BE42" i="17"/>
  <c r="BD42" i="17"/>
  <c r="BC42" i="17"/>
  <c r="BC39" i="17"/>
  <c r="BC40" i="17"/>
  <c r="BE39" i="17"/>
  <c r="BE37" i="17"/>
  <c r="BD37" i="17"/>
  <c r="BC37" i="17"/>
  <c r="BB37" i="17"/>
  <c r="BB39" i="17"/>
  <c r="BE40" i="17"/>
  <c r="BD40" i="17"/>
  <c r="BB40" i="17"/>
  <c r="BD39" i="17"/>
  <c r="BB33" i="17"/>
  <c r="BE33" i="17"/>
  <c r="BD33" i="17"/>
  <c r="BC33" i="17"/>
  <c r="BE32" i="17"/>
  <c r="BD32" i="17"/>
  <c r="BC32" i="17"/>
  <c r="BB32" i="17"/>
  <c r="BE31" i="17"/>
  <c r="BD31" i="17"/>
  <c r="BC31" i="17"/>
  <c r="BB31" i="17"/>
  <c r="K51" i="17" l="1"/>
  <c r="J51" i="17" s="1"/>
  <c r="K48" i="17"/>
  <c r="K46" i="17"/>
  <c r="BE28" i="17"/>
  <c r="BD28" i="17"/>
  <c r="BC28" i="17"/>
  <c r="BB28" i="17"/>
  <c r="BE27" i="17"/>
  <c r="BD27" i="17"/>
  <c r="BC27" i="17"/>
  <c r="BB27" i="17"/>
  <c r="BE26" i="17"/>
  <c r="BD26" i="17"/>
  <c r="BB26" i="17"/>
  <c r="BK17" i="17"/>
  <c r="BK16" i="17"/>
  <c r="BK15" i="17"/>
  <c r="BK14" i="17"/>
  <c r="BK13" i="17"/>
  <c r="BK12" i="17"/>
  <c r="BK11" i="17"/>
  <c r="BJ10" i="17"/>
  <c r="BK10" i="17"/>
  <c r="BJ16" i="17"/>
  <c r="BJ15" i="17"/>
  <c r="BJ14" i="17"/>
  <c r="BJ13" i="17"/>
  <c r="BJ12" i="17"/>
  <c r="BJ11" i="17"/>
  <c r="BC10" i="17"/>
  <c r="BM10" i="17"/>
  <c r="BL10" i="17"/>
  <c r="BD10" i="17"/>
  <c r="BN26" i="17"/>
  <c r="BO26" i="17"/>
  <c r="BK26" i="17" s="1"/>
  <c r="BE51" i="17"/>
  <c r="BD51" i="17"/>
  <c r="BE47" i="17"/>
  <c r="BD47" i="17"/>
  <c r="BE46" i="17"/>
  <c r="BD46" i="17"/>
  <c r="BE45" i="17"/>
  <c r="BD45" i="17"/>
  <c r="BC26" i="17"/>
  <c r="BJ26" i="17"/>
  <c r="K35" i="17" l="1"/>
  <c r="J35" i="17" s="1"/>
  <c r="K26" i="17"/>
  <c r="J46" i="17"/>
  <c r="J41" i="17"/>
  <c r="J43" i="17"/>
  <c r="J42" i="17"/>
  <c r="J26" i="17" l="1"/>
  <c r="U17" i="10"/>
  <c r="H7" i="10"/>
  <c r="Q7" i="10"/>
  <c r="Q8" i="10" l="1"/>
  <c r="Q9" i="10"/>
  <c r="Q10" i="10"/>
  <c r="Q11" i="10"/>
  <c r="Q12" i="10"/>
  <c r="Q13" i="10"/>
  <c r="Q15" i="10"/>
  <c r="Q16" i="10"/>
  <c r="Q17" i="10"/>
  <c r="S7" i="10"/>
  <c r="S8" i="10"/>
  <c r="S9" i="10"/>
  <c r="S10" i="10"/>
  <c r="S11" i="10"/>
  <c r="S12" i="10"/>
  <c r="S13" i="10"/>
  <c r="S15" i="10"/>
  <c r="S16" i="10"/>
  <c r="S17" i="10"/>
  <c r="AT19" i="17" l="1"/>
  <c r="AT20" i="17"/>
  <c r="AU20" i="17"/>
  <c r="AV20" i="17"/>
  <c r="AW20" i="17"/>
  <c r="AX20" i="17"/>
  <c r="AY20" i="17"/>
  <c r="AZ20" i="17"/>
  <c r="AT21" i="17"/>
  <c r="AU21" i="17"/>
  <c r="AV21" i="17"/>
  <c r="AW21" i="17"/>
  <c r="AP21" i="17" s="1"/>
  <c r="AX21" i="17"/>
  <c r="AY21" i="17"/>
  <c r="AZ21" i="17"/>
  <c r="AZ19" i="17"/>
  <c r="AY19" i="17"/>
  <c r="AX19" i="17"/>
  <c r="AW19" i="17"/>
  <c r="AV19" i="17"/>
  <c r="AU19" i="17"/>
  <c r="AT11" i="17"/>
  <c r="AU11" i="17"/>
  <c r="AV11" i="17"/>
  <c r="AW11" i="17"/>
  <c r="AX11" i="17"/>
  <c r="AY11" i="17"/>
  <c r="AZ11" i="17"/>
  <c r="AT12" i="17"/>
  <c r="AU12" i="17"/>
  <c r="AV12" i="17"/>
  <c r="AW12" i="17"/>
  <c r="AX12" i="17"/>
  <c r="AY12" i="17"/>
  <c r="AZ12" i="17"/>
  <c r="AT13" i="17"/>
  <c r="AU13" i="17"/>
  <c r="AV13" i="17"/>
  <c r="AW13" i="17"/>
  <c r="AX13" i="17"/>
  <c r="AY13" i="17"/>
  <c r="AZ13" i="17"/>
  <c r="AT14" i="17"/>
  <c r="AU14" i="17"/>
  <c r="AV14" i="17"/>
  <c r="AW14" i="17"/>
  <c r="AX14" i="17"/>
  <c r="AY14" i="17"/>
  <c r="AZ14" i="17"/>
  <c r="AT15" i="17"/>
  <c r="AU15" i="17"/>
  <c r="AV15" i="17"/>
  <c r="AW15" i="17"/>
  <c r="AX15" i="17"/>
  <c r="AY15" i="17"/>
  <c r="AZ15" i="17"/>
  <c r="AT16" i="17"/>
  <c r="AU16" i="17"/>
  <c r="AV16" i="17"/>
  <c r="AW16" i="17"/>
  <c r="AX16" i="17"/>
  <c r="AY16" i="17"/>
  <c r="AZ16" i="17"/>
  <c r="AU10" i="17"/>
  <c r="AV10" i="17"/>
  <c r="AW10" i="17"/>
  <c r="AX10" i="17"/>
  <c r="AY10" i="17"/>
  <c r="AZ10" i="17"/>
  <c r="AT10" i="17"/>
  <c r="AD13" i="17" l="1"/>
  <c r="AE13" i="17"/>
  <c r="AE20" i="17"/>
  <c r="AD18" i="17"/>
  <c r="AE10" i="17"/>
  <c r="AD10" i="17"/>
  <c r="AB18" i="17"/>
  <c r="AC21" i="17"/>
  <c r="AB21" i="17"/>
  <c r="AC20" i="17"/>
  <c r="AB20" i="17"/>
  <c r="AC19" i="17"/>
  <c r="AB19" i="17"/>
  <c r="AC18" i="17"/>
  <c r="AC16" i="17"/>
  <c r="AB16" i="17"/>
  <c r="AC15" i="17"/>
  <c r="AB15" i="17"/>
  <c r="AC13" i="17"/>
  <c r="AB13" i="17"/>
  <c r="AC12" i="17"/>
  <c r="AB12" i="17"/>
  <c r="AC11" i="17"/>
  <c r="AB11" i="17"/>
  <c r="AA10" i="17"/>
  <c r="Z10" i="17"/>
  <c r="Y10" i="17"/>
  <c r="J10" i="17" l="1"/>
  <c r="AA19" i="17"/>
  <c r="AA11" i="17"/>
  <c r="BC17" i="17" l="1"/>
  <c r="BD15" i="17"/>
  <c r="BC15" i="17"/>
  <c r="K31" i="17" l="1"/>
  <c r="J31" i="17" s="1"/>
  <c r="K33" i="17"/>
  <c r="J33" i="17" s="1"/>
  <c r="BC51" i="17"/>
  <c r="BJ51" i="17"/>
  <c r="H19" i="10"/>
  <c r="U26" i="10"/>
  <c r="U24" i="10"/>
  <c r="U23" i="10"/>
  <c r="U22" i="10"/>
  <c r="U21" i="10"/>
  <c r="U20" i="10"/>
  <c r="U19" i="10"/>
  <c r="Q26" i="10"/>
  <c r="Q24" i="10"/>
  <c r="Q23" i="10"/>
  <c r="Q22" i="10"/>
  <c r="Q21" i="10"/>
  <c r="Q20" i="10"/>
  <c r="Q19" i="10"/>
  <c r="S19" i="10"/>
  <c r="V49" i="10"/>
  <c r="U49" i="10"/>
  <c r="V45" i="10"/>
  <c r="U45" i="10"/>
  <c r="V43" i="10"/>
  <c r="U43" i="10"/>
  <c r="V42" i="10"/>
  <c r="U42" i="10"/>
  <c r="V41" i="10"/>
  <c r="U41" i="10"/>
  <c r="V39" i="10"/>
  <c r="U39" i="10"/>
  <c r="V38" i="10"/>
  <c r="U38" i="10"/>
  <c r="R38" i="10"/>
  <c r="Q38" i="10"/>
  <c r="H32" i="10"/>
  <c r="H31" i="10"/>
  <c r="AT18" i="17" l="1"/>
  <c r="AM21" i="17"/>
  <c r="AM20" i="17"/>
  <c r="AM19" i="17"/>
  <c r="AM18" i="17"/>
  <c r="AM16" i="17"/>
  <c r="AM15" i="17"/>
  <c r="AM14" i="17"/>
  <c r="AM13" i="17"/>
  <c r="AM12" i="17"/>
  <c r="AM11" i="17"/>
  <c r="Y21" i="17"/>
  <c r="Y20" i="17"/>
  <c r="Y19" i="17"/>
  <c r="Y18" i="17"/>
  <c r="Y16" i="17"/>
  <c r="Y15" i="17"/>
  <c r="Y14" i="17"/>
  <c r="Y13" i="17"/>
  <c r="Y12" i="17"/>
  <c r="Y11" i="17"/>
  <c r="J55" i="17" l="1"/>
  <c r="J63" i="17" s="1"/>
  <c r="BK47" i="17"/>
  <c r="BJ47" i="17"/>
  <c r="BC47" i="17"/>
  <c r="BB47" i="17"/>
  <c r="BK46" i="17"/>
  <c r="BJ46" i="17"/>
  <c r="BC46" i="17"/>
  <c r="BB46" i="17"/>
  <c r="BK45" i="17"/>
  <c r="BJ45" i="17"/>
  <c r="BC45" i="17"/>
  <c r="BB45" i="17"/>
  <c r="BK43" i="17"/>
  <c r="BJ43" i="17"/>
  <c r="BK42" i="17"/>
  <c r="BJ42" i="17"/>
  <c r="K50" i="17"/>
  <c r="BK40" i="17"/>
  <c r="BJ40" i="17"/>
  <c r="BK39" i="17"/>
  <c r="BJ39" i="17"/>
  <c r="BK37" i="17"/>
  <c r="BJ37" i="17"/>
  <c r="BO33" i="17"/>
  <c r="BN33" i="17"/>
  <c r="BK33" i="17"/>
  <c r="BJ33" i="17"/>
  <c r="BO32" i="17"/>
  <c r="BN32" i="17"/>
  <c r="BK32" i="17"/>
  <c r="BJ32" i="17"/>
  <c r="BO31" i="17"/>
  <c r="BN31" i="17"/>
  <c r="BK31" i="17"/>
  <c r="BJ31" i="17"/>
  <c r="BO28" i="17"/>
  <c r="BN28" i="17"/>
  <c r="BK28" i="17"/>
  <c r="BJ28" i="17"/>
  <c r="BO27" i="17"/>
  <c r="BN27" i="17"/>
  <c r="BK27" i="17"/>
  <c r="BJ27" i="17"/>
  <c r="AS21" i="17"/>
  <c r="AR21" i="17"/>
  <c r="AO21" i="17"/>
  <c r="AN21" i="17"/>
  <c r="AE21" i="17"/>
  <c r="AD21" i="17"/>
  <c r="AA21" i="17"/>
  <c r="Z21" i="17"/>
  <c r="AR20" i="17"/>
  <c r="AO20" i="17"/>
  <c r="AD20" i="17"/>
  <c r="AA20" i="17"/>
  <c r="Z20" i="17"/>
  <c r="AS19" i="17"/>
  <c r="AO19" i="17"/>
  <c r="AN19" i="17"/>
  <c r="AE19" i="17"/>
  <c r="AD19" i="17"/>
  <c r="Z19" i="17"/>
  <c r="AS18" i="17"/>
  <c r="AR18" i="17"/>
  <c r="AQ18" i="17"/>
  <c r="AP18" i="17"/>
  <c r="AO18" i="17"/>
  <c r="AN18" i="17"/>
  <c r="AE18" i="17"/>
  <c r="AA18" i="17"/>
  <c r="Z18" i="17"/>
  <c r="AS16" i="17"/>
  <c r="AR16" i="17"/>
  <c r="AO16" i="17"/>
  <c r="AN16" i="17"/>
  <c r="AE16" i="17"/>
  <c r="AD16" i="17"/>
  <c r="AA16" i="17"/>
  <c r="Z16" i="17"/>
  <c r="BD16" i="17"/>
  <c r="BC16" i="17"/>
  <c r="AS15" i="17"/>
  <c r="AR15" i="17"/>
  <c r="AO15" i="17"/>
  <c r="AN15" i="17"/>
  <c r="AE15" i="17"/>
  <c r="AD15" i="17"/>
  <c r="AA15" i="17"/>
  <c r="Z15" i="17"/>
  <c r="BD14" i="17"/>
  <c r="BC14" i="17"/>
  <c r="AS14" i="17"/>
  <c r="AR14" i="17"/>
  <c r="AO14" i="17"/>
  <c r="AN14" i="17"/>
  <c r="AE14" i="17"/>
  <c r="AD14" i="17"/>
  <c r="AA14" i="17"/>
  <c r="Z14" i="17"/>
  <c r="BD13" i="17"/>
  <c r="BC13" i="17"/>
  <c r="AS13" i="17"/>
  <c r="AR13" i="17"/>
  <c r="AO13" i="17"/>
  <c r="AN13" i="17"/>
  <c r="AA13" i="17"/>
  <c r="Z13" i="17"/>
  <c r="BD12" i="17"/>
  <c r="BC12" i="17"/>
  <c r="AS12" i="17"/>
  <c r="AR12" i="17"/>
  <c r="AO12" i="17"/>
  <c r="AN12" i="17"/>
  <c r="AE12" i="17"/>
  <c r="AD12" i="17"/>
  <c r="AA12" i="17"/>
  <c r="Z12" i="17"/>
  <c r="BD11" i="17"/>
  <c r="BC11" i="17"/>
  <c r="AS11" i="17"/>
  <c r="AR11" i="17"/>
  <c r="AO11" i="17"/>
  <c r="AN11" i="17"/>
  <c r="AE11" i="17"/>
  <c r="AD11" i="17"/>
  <c r="Z11" i="17"/>
  <c r="J34" i="17" l="1"/>
  <c r="K19" i="17"/>
  <c r="K27" i="17"/>
  <c r="K28" i="17"/>
  <c r="J28" i="17" s="1"/>
  <c r="J50" i="17"/>
  <c r="K29" i="17"/>
  <c r="J29" i="17" s="1"/>
  <c r="K30" i="17"/>
  <c r="J30" i="17" s="1"/>
  <c r="K52" i="17"/>
  <c r="J52" i="17" s="1"/>
  <c r="K32" i="17"/>
  <c r="J32" i="17" s="1"/>
  <c r="J36" i="17"/>
  <c r="K10" i="17"/>
  <c r="J19" i="17"/>
  <c r="K11" i="17"/>
  <c r="K13" i="17"/>
  <c r="K14" i="17"/>
  <c r="K20" i="17"/>
  <c r="J11" i="17"/>
  <c r="J14" i="17"/>
  <c r="J15" i="17"/>
  <c r="K15" i="17"/>
  <c r="J20" i="17"/>
  <c r="J12" i="17"/>
  <c r="J13" i="17"/>
  <c r="J16" i="17"/>
  <c r="K18" i="17"/>
  <c r="K21" i="17"/>
  <c r="K12" i="17"/>
  <c r="K16" i="17"/>
  <c r="J18" i="17"/>
  <c r="J21" i="17"/>
  <c r="J48" i="17"/>
  <c r="J62" i="17" l="1"/>
  <c r="K62" i="17"/>
  <c r="J27" i="17"/>
  <c r="J61" i="17" s="1"/>
  <c r="K61" i="17"/>
  <c r="J60" i="17"/>
  <c r="K60" i="17"/>
  <c r="I48" i="10"/>
  <c r="H48" i="10" s="1"/>
  <c r="V36" i="10"/>
  <c r="U36" i="10"/>
  <c r="V34" i="10"/>
  <c r="U34" i="10"/>
  <c r="Q34" i="10"/>
  <c r="R34" i="10"/>
  <c r="I32" i="10"/>
  <c r="I31" i="10"/>
  <c r="H26" i="10"/>
  <c r="I26" i="10" s="1"/>
  <c r="H24" i="10"/>
  <c r="I24" i="10" s="1"/>
  <c r="H23" i="10"/>
  <c r="I23" i="10" s="1"/>
  <c r="H22" i="10"/>
  <c r="I22" i="10" s="1"/>
  <c r="H21" i="10"/>
  <c r="I21" i="10" s="1"/>
  <c r="H20" i="10"/>
  <c r="I19" i="10"/>
  <c r="H16" i="10"/>
  <c r="I16" i="10" s="1"/>
  <c r="H17" i="10"/>
  <c r="I17" i="10" s="1"/>
  <c r="H15" i="10"/>
  <c r="I15" i="10" s="1"/>
  <c r="H8" i="10"/>
  <c r="H9" i="10"/>
  <c r="I9" i="10" s="1"/>
  <c r="H10" i="10"/>
  <c r="I10" i="10" s="1"/>
  <c r="H11" i="10"/>
  <c r="I11" i="10" s="1"/>
  <c r="H12" i="10"/>
  <c r="I12" i="10" s="1"/>
  <c r="H13" i="10"/>
  <c r="I13" i="10" s="1"/>
  <c r="I7" i="10"/>
  <c r="W26" i="10"/>
  <c r="W24" i="10"/>
  <c r="W23" i="10"/>
  <c r="W22" i="10"/>
  <c r="W21" i="10"/>
  <c r="W20" i="10"/>
  <c r="W19" i="10"/>
  <c r="W17" i="10"/>
  <c r="W16" i="10"/>
  <c r="U16" i="10"/>
  <c r="W15" i="10"/>
  <c r="U15" i="10"/>
  <c r="W13" i="10"/>
  <c r="U13" i="10"/>
  <c r="W12" i="10"/>
  <c r="U12" i="10"/>
  <c r="W11" i="10"/>
  <c r="U11" i="10"/>
  <c r="W10" i="10"/>
  <c r="U10" i="10"/>
  <c r="W9" i="10"/>
  <c r="U9" i="10"/>
  <c r="W8" i="10"/>
  <c r="U8" i="10"/>
  <c r="W7" i="10"/>
  <c r="U7" i="10"/>
  <c r="Q36" i="10"/>
  <c r="R36" i="10"/>
  <c r="Q49" i="10"/>
  <c r="J64" i="17" l="1"/>
  <c r="J65" i="17" s="1"/>
  <c r="K64" i="17"/>
  <c r="I8" i="10"/>
  <c r="H52" i="10"/>
  <c r="I20" i="10"/>
  <c r="I53" i="10" s="1"/>
  <c r="H53" i="10"/>
  <c r="I52" i="10"/>
  <c r="I34" i="10"/>
  <c r="H34" i="10" s="1"/>
  <c r="I36" i="10"/>
  <c r="X10" i="9"/>
  <c r="M14" i="6"/>
  <c r="K65" i="17" l="1"/>
  <c r="J66" i="17"/>
  <c r="K66" i="17" s="1"/>
  <c r="H36" i="10"/>
  <c r="R49" i="10"/>
  <c r="I49" i="10" s="1"/>
  <c r="R45" i="10"/>
  <c r="Q45" i="10"/>
  <c r="R43" i="10"/>
  <c r="Q43" i="10"/>
  <c r="R42" i="10"/>
  <c r="Q42" i="10"/>
  <c r="R41" i="10"/>
  <c r="Q41" i="10"/>
  <c r="R39" i="10"/>
  <c r="Q39" i="10"/>
  <c r="S26" i="10"/>
  <c r="S24" i="10"/>
  <c r="S23" i="10"/>
  <c r="S22" i="10"/>
  <c r="S21" i="10"/>
  <c r="S20" i="10"/>
  <c r="AC60" i="1"/>
  <c r="J60" i="1" s="1"/>
  <c r="I60" i="1" s="1"/>
  <c r="AC59" i="1"/>
  <c r="J59" i="1"/>
  <c r="I59" i="1" s="1"/>
  <c r="AC58" i="1"/>
  <c r="J58" i="1" s="1"/>
  <c r="I58" i="1" s="1"/>
  <c r="AC57" i="1"/>
  <c r="J57" i="1" s="1"/>
  <c r="I57" i="1" s="1"/>
  <c r="AC56" i="1"/>
  <c r="J56" i="1" s="1"/>
  <c r="I56" i="1" s="1"/>
  <c r="AC55" i="1"/>
  <c r="J55" i="1" s="1"/>
  <c r="I55" i="1" s="1"/>
  <c r="AC54" i="1"/>
  <c r="Y40" i="1"/>
  <c r="X40" i="1"/>
  <c r="J40" i="1" s="1"/>
  <c r="I40" i="1" s="1"/>
  <c r="Y39" i="1"/>
  <c r="X39" i="1"/>
  <c r="Y38" i="1"/>
  <c r="X38" i="1"/>
  <c r="J38" i="1" s="1"/>
  <c r="I38" i="1" s="1"/>
  <c r="Y37" i="1"/>
  <c r="X37" i="1"/>
  <c r="Y36" i="1"/>
  <c r="X36" i="1"/>
  <c r="J36" i="1" s="1"/>
  <c r="I36" i="1" s="1"/>
  <c r="Y35" i="1"/>
  <c r="X35" i="1"/>
  <c r="J35" i="1" s="1"/>
  <c r="I35" i="1" s="1"/>
  <c r="Y34" i="1"/>
  <c r="X34" i="1"/>
  <c r="J34" i="1" s="1"/>
  <c r="I34" i="1" s="1"/>
  <c r="Y33" i="1"/>
  <c r="J33" i="1" s="1"/>
  <c r="I33" i="1" s="1"/>
  <c r="X33" i="1"/>
  <c r="AC53" i="1"/>
  <c r="J53" i="1" s="1"/>
  <c r="I53" i="1" s="1"/>
  <c r="R50" i="9"/>
  <c r="R53" i="1"/>
  <c r="Q53" i="1" s="1"/>
  <c r="AI10" i="1"/>
  <c r="AJ10" i="1"/>
  <c r="X10" i="1"/>
  <c r="Y10" i="1"/>
  <c r="Z10" i="1"/>
  <c r="AA10" i="1"/>
  <c r="AB10" i="1"/>
  <c r="AC10" i="1"/>
  <c r="AZ47" i="9"/>
  <c r="AT38" i="9"/>
  <c r="AU38" i="9"/>
  <c r="AU37" i="9"/>
  <c r="AZ44" i="9"/>
  <c r="AZ41" i="9"/>
  <c r="AZ40" i="9"/>
  <c r="AZ38" i="9"/>
  <c r="AZ37" i="9"/>
  <c r="AY38" i="9"/>
  <c r="AY37" i="9"/>
  <c r="AY40" i="9"/>
  <c r="X12" i="9"/>
  <c r="Y12" i="9"/>
  <c r="Z12" i="9"/>
  <c r="AA12" i="9"/>
  <c r="AB12" i="9"/>
  <c r="AC12" i="9"/>
  <c r="Z11" i="9"/>
  <c r="Z13" i="9"/>
  <c r="Z14" i="9"/>
  <c r="Z15" i="9"/>
  <c r="Z16" i="9"/>
  <c r="AZ50" i="9"/>
  <c r="AY50" i="9"/>
  <c r="AY49" i="9"/>
  <c r="AY11" i="9"/>
  <c r="AZ11" i="9"/>
  <c r="AY12" i="9"/>
  <c r="AZ12" i="9"/>
  <c r="AZ13" i="9"/>
  <c r="AY14" i="9"/>
  <c r="AZ14" i="9"/>
  <c r="AY15" i="9"/>
  <c r="AZ15" i="9"/>
  <c r="AY16" i="9"/>
  <c r="AY17" i="9"/>
  <c r="AZ17" i="9"/>
  <c r="AY18" i="9"/>
  <c r="AZ18" i="9"/>
  <c r="AZ10" i="9"/>
  <c r="AY10" i="9"/>
  <c r="AY47" i="9"/>
  <c r="AZ45" i="9"/>
  <c r="AY45" i="9"/>
  <c r="AY44" i="9"/>
  <c r="AZ43" i="9"/>
  <c r="AY43" i="9"/>
  <c r="AY41" i="9"/>
  <c r="AY35" i="9"/>
  <c r="AY31" i="9"/>
  <c r="AY29" i="9"/>
  <c r="AY25" i="9"/>
  <c r="AY26" i="9"/>
  <c r="AY24" i="9"/>
  <c r="AZ35" i="9"/>
  <c r="BA30" i="9"/>
  <c r="AY30" i="9"/>
  <c r="BB30" i="9"/>
  <c r="AZ30" i="9"/>
  <c r="R28" i="9" s="1"/>
  <c r="BA31" i="9"/>
  <c r="BB31" i="9"/>
  <c r="AZ31" i="9"/>
  <c r="BB29" i="9"/>
  <c r="AZ29" i="9"/>
  <c r="BA29" i="9"/>
  <c r="BA25" i="9"/>
  <c r="BB25" i="9"/>
  <c r="AZ25" i="9"/>
  <c r="BA26" i="9"/>
  <c r="BB26" i="9"/>
  <c r="AZ26" i="9"/>
  <c r="BB24" i="9"/>
  <c r="AZ24" i="9"/>
  <c r="BA24" i="9"/>
  <c r="BA11" i="9"/>
  <c r="BA12" i="9"/>
  <c r="BA13" i="9"/>
  <c r="AY13" i="9"/>
  <c r="BA14" i="9"/>
  <c r="BA15" i="9"/>
  <c r="BA16" i="9"/>
  <c r="AZ16" i="9"/>
  <c r="BA17" i="9"/>
  <c r="BA10" i="9"/>
  <c r="AK25" i="9"/>
  <c r="AK29" i="9"/>
  <c r="AJ19" i="9"/>
  <c r="AK19" i="9"/>
  <c r="AJ20" i="9"/>
  <c r="AJ21" i="9"/>
  <c r="AK21" i="9"/>
  <c r="AK18" i="9"/>
  <c r="AK13" i="9"/>
  <c r="AH24" i="9"/>
  <c r="AJ24" i="9"/>
  <c r="AL24" i="9"/>
  <c r="AH25" i="9"/>
  <c r="AI25" i="9"/>
  <c r="AJ25" i="9"/>
  <c r="AL25" i="9"/>
  <c r="AM25" i="9"/>
  <c r="AH26" i="9"/>
  <c r="AI26" i="9"/>
  <c r="AJ26" i="9"/>
  <c r="AK26" i="9"/>
  <c r="AL26" i="9"/>
  <c r="AM26" i="9"/>
  <c r="AH27" i="9"/>
  <c r="AI27" i="9"/>
  <c r="AJ27" i="9"/>
  <c r="AK27" i="9"/>
  <c r="AL27" i="9"/>
  <c r="AM27" i="9"/>
  <c r="AH28" i="9"/>
  <c r="AI28" i="9"/>
  <c r="AJ28" i="9"/>
  <c r="AK28" i="9"/>
  <c r="AL28" i="9"/>
  <c r="AM28" i="9"/>
  <c r="AH29" i="9"/>
  <c r="AI29" i="9"/>
  <c r="AJ29" i="9"/>
  <c r="AL29" i="9"/>
  <c r="AM29" i="9"/>
  <c r="AH30" i="9"/>
  <c r="AI30" i="9"/>
  <c r="AJ30" i="9"/>
  <c r="AK30" i="9"/>
  <c r="AL30" i="9"/>
  <c r="AM30" i="9"/>
  <c r="AH31" i="9"/>
  <c r="AI31" i="9"/>
  <c r="AJ31" i="9"/>
  <c r="AK31" i="9"/>
  <c r="AL31" i="9"/>
  <c r="AM31" i="9"/>
  <c r="AH32" i="9"/>
  <c r="AI32" i="9"/>
  <c r="AJ32" i="9"/>
  <c r="AK32" i="9"/>
  <c r="AL32" i="9"/>
  <c r="AM32" i="9"/>
  <c r="AL23" i="9"/>
  <c r="AJ23" i="9"/>
  <c r="AH23" i="9"/>
  <c r="AH19" i="9"/>
  <c r="AI19" i="9"/>
  <c r="AL19" i="9"/>
  <c r="AM19" i="9"/>
  <c r="AH20" i="9"/>
  <c r="AI20" i="9"/>
  <c r="AK20" i="9"/>
  <c r="AL20" i="9"/>
  <c r="AM20" i="9"/>
  <c r="AH21" i="9"/>
  <c r="AI21" i="9"/>
  <c r="AL21" i="9"/>
  <c r="AM21" i="9"/>
  <c r="AM18" i="9"/>
  <c r="AL18" i="9"/>
  <c r="AJ18" i="9"/>
  <c r="AI18" i="9"/>
  <c r="AH18" i="9"/>
  <c r="AH11" i="9"/>
  <c r="AI11" i="9"/>
  <c r="AJ11" i="9"/>
  <c r="AK11" i="9"/>
  <c r="AL11" i="9"/>
  <c r="AM11" i="9"/>
  <c r="AH12" i="9"/>
  <c r="AI12" i="9"/>
  <c r="AJ12" i="9"/>
  <c r="AK12" i="9"/>
  <c r="AL12" i="9"/>
  <c r="AM12" i="9"/>
  <c r="AH13" i="9"/>
  <c r="AI13" i="9"/>
  <c r="AJ13" i="9"/>
  <c r="AL13" i="9"/>
  <c r="AM13" i="9"/>
  <c r="AH14" i="9"/>
  <c r="AI14" i="9"/>
  <c r="AJ14" i="9"/>
  <c r="AK14" i="9"/>
  <c r="AL14" i="9"/>
  <c r="AM14" i="9"/>
  <c r="AH15" i="9"/>
  <c r="AI15" i="9"/>
  <c r="AJ15" i="9"/>
  <c r="AK15" i="9"/>
  <c r="AL15" i="9"/>
  <c r="AM15" i="9"/>
  <c r="AH16" i="9"/>
  <c r="AI16" i="9"/>
  <c r="AJ16" i="9"/>
  <c r="AK16" i="9"/>
  <c r="AL16" i="9"/>
  <c r="AM16" i="9"/>
  <c r="AM10" i="9"/>
  <c r="AL10" i="9"/>
  <c r="AK10" i="9"/>
  <c r="AJ10" i="9"/>
  <c r="AI10" i="9"/>
  <c r="AH10" i="9"/>
  <c r="AU50" i="9"/>
  <c r="AT50" i="9"/>
  <c r="AT49" i="9"/>
  <c r="AC32" i="9"/>
  <c r="AB32" i="9"/>
  <c r="AA32" i="9"/>
  <c r="Z32" i="9"/>
  <c r="Y32" i="9"/>
  <c r="X32" i="9"/>
  <c r="AC31" i="9"/>
  <c r="AB31" i="9"/>
  <c r="AA31" i="9"/>
  <c r="Z31" i="9"/>
  <c r="Y31" i="9"/>
  <c r="X31" i="9"/>
  <c r="AC30" i="9"/>
  <c r="AB30" i="9"/>
  <c r="AA30" i="9"/>
  <c r="Z30" i="9"/>
  <c r="Y30" i="9"/>
  <c r="I30" i="9" s="1"/>
  <c r="X30" i="9"/>
  <c r="AC29" i="9"/>
  <c r="AB29" i="9"/>
  <c r="AA29" i="9"/>
  <c r="Z29" i="9"/>
  <c r="Y29" i="9"/>
  <c r="X29" i="9"/>
  <c r="AC28" i="9"/>
  <c r="AB28" i="9"/>
  <c r="AA28" i="9"/>
  <c r="Z28" i="9"/>
  <c r="Y28" i="9"/>
  <c r="X28" i="9"/>
  <c r="I28" i="9" s="1"/>
  <c r="AC27" i="9"/>
  <c r="AB27" i="9"/>
  <c r="AA27" i="9"/>
  <c r="Z27" i="9"/>
  <c r="Y27" i="9"/>
  <c r="X27" i="9"/>
  <c r="AU47" i="9"/>
  <c r="AT47" i="9"/>
  <c r="AC26" i="9"/>
  <c r="AB26" i="9"/>
  <c r="AA26" i="9"/>
  <c r="Z26" i="9"/>
  <c r="Y26" i="9"/>
  <c r="X26" i="9"/>
  <c r="AC25" i="9"/>
  <c r="AB25" i="9"/>
  <c r="AA25" i="9"/>
  <c r="Z25" i="9"/>
  <c r="I25" i="9" s="1"/>
  <c r="Y25" i="9"/>
  <c r="X25" i="9"/>
  <c r="AU45" i="9"/>
  <c r="AT45" i="9"/>
  <c r="AB24" i="9"/>
  <c r="Z24" i="9"/>
  <c r="X24" i="9"/>
  <c r="AU44" i="9"/>
  <c r="AT44" i="9"/>
  <c r="AB23" i="9"/>
  <c r="Z23" i="9"/>
  <c r="X23" i="9"/>
  <c r="AU43" i="9"/>
  <c r="AT43" i="9"/>
  <c r="AU41" i="9"/>
  <c r="AT41" i="9"/>
  <c r="AU40" i="9"/>
  <c r="AT40" i="9"/>
  <c r="AT37" i="9"/>
  <c r="AU35" i="9"/>
  <c r="AT35" i="9"/>
  <c r="AU31" i="9"/>
  <c r="AT31" i="9"/>
  <c r="AU30" i="9"/>
  <c r="AT30" i="9"/>
  <c r="Q28" i="9"/>
  <c r="AU29" i="9"/>
  <c r="AT29" i="9"/>
  <c r="AU26" i="9"/>
  <c r="AT26" i="9"/>
  <c r="AU25" i="9"/>
  <c r="AT25" i="9"/>
  <c r="AU24" i="9"/>
  <c r="Q22" i="9"/>
  <c r="AT24" i="9"/>
  <c r="AC21" i="9"/>
  <c r="AB21" i="9"/>
  <c r="AA21" i="9"/>
  <c r="Z21" i="9"/>
  <c r="Y21" i="9"/>
  <c r="X21" i="9"/>
  <c r="AC20" i="9"/>
  <c r="AB20" i="9"/>
  <c r="AA20" i="9"/>
  <c r="Z20" i="9"/>
  <c r="Y20" i="9"/>
  <c r="X20" i="9"/>
  <c r="AC19" i="9"/>
  <c r="AB19" i="9"/>
  <c r="AA19" i="9"/>
  <c r="Z19" i="9"/>
  <c r="Y19" i="9"/>
  <c r="X19" i="9"/>
  <c r="AU18" i="9"/>
  <c r="AT18" i="9"/>
  <c r="AC18" i="9"/>
  <c r="AB18" i="9"/>
  <c r="AA18" i="9"/>
  <c r="Z18" i="9"/>
  <c r="Y18" i="9"/>
  <c r="X18" i="9"/>
  <c r="AU17" i="9"/>
  <c r="AT17" i="9"/>
  <c r="Q17" i="9" s="1"/>
  <c r="AU16" i="9"/>
  <c r="AT16" i="9"/>
  <c r="AC16" i="9"/>
  <c r="AB16" i="9"/>
  <c r="AA16" i="9"/>
  <c r="Y16" i="9"/>
  <c r="X16" i="9"/>
  <c r="AU15" i="9"/>
  <c r="AT15" i="9"/>
  <c r="AC15" i="9"/>
  <c r="AB15" i="9"/>
  <c r="AA15" i="9"/>
  <c r="Y15" i="9"/>
  <c r="X15" i="9"/>
  <c r="AU14" i="9"/>
  <c r="AT14" i="9"/>
  <c r="AC14" i="9"/>
  <c r="AB14" i="9"/>
  <c r="AA14" i="9"/>
  <c r="Y14" i="9"/>
  <c r="X14" i="9"/>
  <c r="AU13" i="9"/>
  <c r="AT13" i="9"/>
  <c r="AC13" i="9"/>
  <c r="AB13" i="9"/>
  <c r="AA13" i="9"/>
  <c r="Y13" i="9"/>
  <c r="X13" i="9"/>
  <c r="AU12" i="9"/>
  <c r="AT12" i="9"/>
  <c r="AU11" i="9"/>
  <c r="AT11" i="9"/>
  <c r="AC11" i="9"/>
  <c r="AB11" i="9"/>
  <c r="AA11" i="9"/>
  <c r="Y11" i="9"/>
  <c r="X11" i="9"/>
  <c r="AU10" i="9"/>
  <c r="AT10" i="9"/>
  <c r="AC10" i="9"/>
  <c r="AB10" i="9"/>
  <c r="AA10" i="9"/>
  <c r="Z10" i="9"/>
  <c r="Y10" i="9"/>
  <c r="T12" i="6"/>
  <c r="U12" i="6"/>
  <c r="F12" i="6" s="1"/>
  <c r="T13" i="6"/>
  <c r="U13" i="6"/>
  <c r="T14" i="6"/>
  <c r="U14" i="6"/>
  <c r="T15" i="6"/>
  <c r="U15" i="6"/>
  <c r="T16" i="6"/>
  <c r="U16" i="6"/>
  <c r="T17" i="6"/>
  <c r="U17" i="6"/>
  <c r="T19" i="6"/>
  <c r="F19" i="6" s="1"/>
  <c r="E19" i="6" s="1"/>
  <c r="U19" i="6"/>
  <c r="T20" i="6"/>
  <c r="U20" i="6"/>
  <c r="T21" i="6"/>
  <c r="U21" i="6"/>
  <c r="T22" i="6"/>
  <c r="U22" i="6"/>
  <c r="F22" i="6" s="1"/>
  <c r="E22" i="6" s="1"/>
  <c r="T24" i="6"/>
  <c r="U24" i="6"/>
  <c r="T25" i="6"/>
  <c r="U25" i="6"/>
  <c r="T26" i="6"/>
  <c r="U26" i="6"/>
  <c r="T27" i="6"/>
  <c r="U27" i="6"/>
  <c r="F27" i="6" s="1"/>
  <c r="E27" i="6" s="1"/>
  <c r="T28" i="6"/>
  <c r="U28" i="6"/>
  <c r="T29" i="6"/>
  <c r="F29" i="6" s="1"/>
  <c r="E29" i="6" s="1"/>
  <c r="U29" i="6"/>
  <c r="T30" i="6"/>
  <c r="U30" i="6"/>
  <c r="T32" i="6"/>
  <c r="U32" i="6"/>
  <c r="F32" i="6" s="1"/>
  <c r="E32" i="6" s="1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3" i="6"/>
  <c r="F43" i="6" s="1"/>
  <c r="E43" i="6" s="1"/>
  <c r="U43" i="6"/>
  <c r="T44" i="6"/>
  <c r="U44" i="6"/>
  <c r="T45" i="6"/>
  <c r="U45" i="6"/>
  <c r="T46" i="6"/>
  <c r="F46" i="6" s="1"/>
  <c r="E46" i="6" s="1"/>
  <c r="U46" i="6"/>
  <c r="T47" i="6"/>
  <c r="U47" i="6"/>
  <c r="M12" i="6"/>
  <c r="M13" i="6"/>
  <c r="L14" i="6"/>
  <c r="M15" i="6"/>
  <c r="L15" i="6"/>
  <c r="M16" i="6"/>
  <c r="L16" i="6" s="1"/>
  <c r="M17" i="6"/>
  <c r="L17" i="6" s="1"/>
  <c r="M18" i="6"/>
  <c r="L18" i="6" s="1"/>
  <c r="M19" i="6"/>
  <c r="L19" i="6" s="1"/>
  <c r="M20" i="6"/>
  <c r="L20" i="6"/>
  <c r="M25" i="6"/>
  <c r="M26" i="6"/>
  <c r="L26" i="6" s="1"/>
  <c r="M27" i="6"/>
  <c r="L27" i="6"/>
  <c r="M30" i="6"/>
  <c r="L30" i="6" s="1"/>
  <c r="M31" i="6"/>
  <c r="L31" i="6" s="1"/>
  <c r="M32" i="6"/>
  <c r="L32" i="6" s="1"/>
  <c r="M37" i="6"/>
  <c r="M38" i="6"/>
  <c r="L38" i="6" s="1"/>
  <c r="G34" i="7"/>
  <c r="F34" i="7" s="1"/>
  <c r="G33" i="7"/>
  <c r="F33" i="7" s="1"/>
  <c r="Q12" i="7"/>
  <c r="O12" i="7"/>
  <c r="P12" i="7"/>
  <c r="O15" i="7"/>
  <c r="G15" i="7" s="1"/>
  <c r="F15" i="7" s="1"/>
  <c r="P15" i="7"/>
  <c r="Q15" i="7"/>
  <c r="O18" i="7"/>
  <c r="P18" i="7"/>
  <c r="Q18" i="7"/>
  <c r="O21" i="7"/>
  <c r="P21" i="7"/>
  <c r="Q21" i="7"/>
  <c r="O24" i="7"/>
  <c r="P24" i="7"/>
  <c r="Q24" i="7"/>
  <c r="O25" i="7"/>
  <c r="P25" i="7"/>
  <c r="Q25" i="7"/>
  <c r="O28" i="7"/>
  <c r="P28" i="7"/>
  <c r="Q28" i="7"/>
  <c r="AI8" i="1"/>
  <c r="AJ8" i="1"/>
  <c r="AI9" i="1"/>
  <c r="AJ9" i="1"/>
  <c r="AI11" i="1"/>
  <c r="AJ11" i="1"/>
  <c r="AI12" i="1"/>
  <c r="AJ12" i="1"/>
  <c r="AI13" i="1"/>
  <c r="AJ13" i="1"/>
  <c r="AI14" i="1"/>
  <c r="AJ14" i="1"/>
  <c r="AI15" i="1"/>
  <c r="AJ15" i="1"/>
  <c r="AI16" i="1"/>
  <c r="R16" i="1" s="1"/>
  <c r="Q16" i="1" s="1"/>
  <c r="AJ16" i="1"/>
  <c r="R22" i="1"/>
  <c r="Q22" i="1" s="1"/>
  <c r="R23" i="1"/>
  <c r="Q23" i="1" s="1"/>
  <c r="R24" i="1"/>
  <c r="Q24" i="1" s="1"/>
  <c r="R27" i="1"/>
  <c r="Q27" i="1" s="1"/>
  <c r="R28" i="1"/>
  <c r="Q28" i="1" s="1"/>
  <c r="R29" i="1"/>
  <c r="Q29" i="1" s="1"/>
  <c r="AI33" i="1"/>
  <c r="AJ33" i="1"/>
  <c r="AI35" i="1"/>
  <c r="AJ35" i="1"/>
  <c r="AI36" i="1"/>
  <c r="AJ36" i="1"/>
  <c r="AI38" i="1"/>
  <c r="AJ38" i="1"/>
  <c r="R38" i="1" s="1"/>
  <c r="Q38" i="1" s="1"/>
  <c r="AI39" i="1"/>
  <c r="R39" i="1" s="1"/>
  <c r="AJ39" i="1"/>
  <c r="AI41" i="1"/>
  <c r="AJ41" i="1"/>
  <c r="AI42" i="1"/>
  <c r="R42" i="1" s="1"/>
  <c r="Q42" i="1" s="1"/>
  <c r="AJ42" i="1"/>
  <c r="AI43" i="1"/>
  <c r="AJ43" i="1"/>
  <c r="AI45" i="1"/>
  <c r="AJ45" i="1"/>
  <c r="AI53" i="1"/>
  <c r="AI54" i="1"/>
  <c r="AJ54" i="1"/>
  <c r="AE65" i="1"/>
  <c r="X65" i="1"/>
  <c r="Y65" i="1"/>
  <c r="Z65" i="1"/>
  <c r="AA65" i="1"/>
  <c r="AB65" i="1"/>
  <c r="AC65" i="1"/>
  <c r="AD65" i="1"/>
  <c r="X8" i="1"/>
  <c r="Y8" i="1"/>
  <c r="Z8" i="1"/>
  <c r="AA8" i="1"/>
  <c r="AB8" i="1"/>
  <c r="AC8" i="1"/>
  <c r="X9" i="1"/>
  <c r="Y9" i="1"/>
  <c r="Z9" i="1"/>
  <c r="AA9" i="1"/>
  <c r="AB9" i="1"/>
  <c r="AC9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6" i="1"/>
  <c r="Y16" i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X30" i="1"/>
  <c r="Y30" i="1"/>
  <c r="Z30" i="1"/>
  <c r="AA30" i="1"/>
  <c r="AB30" i="1"/>
  <c r="AC30" i="1"/>
  <c r="X31" i="1"/>
  <c r="Y31" i="1"/>
  <c r="Z31" i="1"/>
  <c r="AA31" i="1"/>
  <c r="AB31" i="1"/>
  <c r="AC31" i="1"/>
  <c r="X42" i="1"/>
  <c r="Z42" i="1"/>
  <c r="J42" i="1" s="1"/>
  <c r="I42" i="1" s="1"/>
  <c r="AB42" i="1"/>
  <c r="X43" i="1"/>
  <c r="Z43" i="1"/>
  <c r="AB43" i="1"/>
  <c r="X44" i="1"/>
  <c r="Y44" i="1"/>
  <c r="Z44" i="1"/>
  <c r="AA44" i="1"/>
  <c r="AB44" i="1"/>
  <c r="AC44" i="1"/>
  <c r="X45" i="1"/>
  <c r="Y45" i="1"/>
  <c r="Z45" i="1"/>
  <c r="AA45" i="1"/>
  <c r="AB45" i="1"/>
  <c r="AC45" i="1"/>
  <c r="X46" i="1"/>
  <c r="Y46" i="1"/>
  <c r="Z46" i="1"/>
  <c r="AA46" i="1"/>
  <c r="AB46" i="1"/>
  <c r="AC46" i="1"/>
  <c r="X47" i="1"/>
  <c r="Y47" i="1"/>
  <c r="Z47" i="1"/>
  <c r="AA47" i="1"/>
  <c r="AB47" i="1"/>
  <c r="AC47" i="1"/>
  <c r="X48" i="1"/>
  <c r="Y48" i="1"/>
  <c r="Z48" i="1"/>
  <c r="AA48" i="1"/>
  <c r="AB48" i="1"/>
  <c r="AC48" i="1"/>
  <c r="X49" i="1"/>
  <c r="Y49" i="1"/>
  <c r="Z49" i="1"/>
  <c r="AA49" i="1"/>
  <c r="AB49" i="1"/>
  <c r="AC49" i="1"/>
  <c r="X50" i="1"/>
  <c r="Y50" i="1"/>
  <c r="Z50" i="1"/>
  <c r="AA50" i="1"/>
  <c r="AB50" i="1"/>
  <c r="AC50" i="1"/>
  <c r="X51" i="1"/>
  <c r="Y51" i="1"/>
  <c r="Z51" i="1"/>
  <c r="AA51" i="1"/>
  <c r="AB51" i="1"/>
  <c r="AC51" i="1"/>
  <c r="J54" i="1"/>
  <c r="I54" i="1" s="1"/>
  <c r="X66" i="1"/>
  <c r="Y66" i="1"/>
  <c r="Z66" i="1"/>
  <c r="AA66" i="1"/>
  <c r="AB66" i="1"/>
  <c r="AC66" i="1"/>
  <c r="AD66" i="1"/>
  <c r="AE66" i="1"/>
  <c r="X67" i="1"/>
  <c r="Y67" i="1"/>
  <c r="Z67" i="1"/>
  <c r="AA67" i="1"/>
  <c r="AB67" i="1"/>
  <c r="AC67" i="1"/>
  <c r="AD67" i="1"/>
  <c r="AE67" i="1"/>
  <c r="X68" i="1"/>
  <c r="Y68" i="1"/>
  <c r="Z68" i="1"/>
  <c r="AA68" i="1"/>
  <c r="AB68" i="1"/>
  <c r="AC68" i="1"/>
  <c r="AD68" i="1"/>
  <c r="AE68" i="1"/>
  <c r="X69" i="1"/>
  <c r="Y69" i="1"/>
  <c r="Z69" i="1"/>
  <c r="AA69" i="1"/>
  <c r="AB69" i="1"/>
  <c r="AC69" i="1"/>
  <c r="AD69" i="1"/>
  <c r="AE69" i="1"/>
  <c r="AJ29" i="1"/>
  <c r="AI29" i="1"/>
  <c r="AJ28" i="1"/>
  <c r="AJ27" i="1"/>
  <c r="AJ24" i="1"/>
  <c r="AI24" i="1"/>
  <c r="AJ23" i="1"/>
  <c r="AI23" i="1"/>
  <c r="AJ22" i="1"/>
  <c r="AI22" i="1"/>
  <c r="L13" i="6"/>
  <c r="L25" i="6"/>
  <c r="AI27" i="1"/>
  <c r="AI28" i="1"/>
  <c r="L37" i="6"/>
  <c r="R54" i="1"/>
  <c r="Q54" i="1" s="1"/>
  <c r="F30" i="6"/>
  <c r="E30" i="6"/>
  <c r="Q27" i="9"/>
  <c r="Q23" i="9"/>
  <c r="Q29" i="9"/>
  <c r="Q24" i="9"/>
  <c r="Q40" i="9"/>
  <c r="F35" i="6"/>
  <c r="E35" i="6" s="1"/>
  <c r="F45" i="6" l="1"/>
  <c r="E45" i="6" s="1"/>
  <c r="I32" i="9"/>
  <c r="G25" i="7"/>
  <c r="F25" i="7" s="1"/>
  <c r="G18" i="7"/>
  <c r="F18" i="7" s="1"/>
  <c r="L12" i="6"/>
  <c r="M46" i="6"/>
  <c r="L46" i="6" s="1"/>
  <c r="F26" i="6"/>
  <c r="E26" i="6" s="1"/>
  <c r="F21" i="6"/>
  <c r="E21" i="6" s="1"/>
  <c r="I18" i="9"/>
  <c r="I19" i="9"/>
  <c r="I20" i="9"/>
  <c r="I23" i="9"/>
  <c r="I26" i="9"/>
  <c r="I27" i="9"/>
  <c r="I29" i="9"/>
  <c r="R12" i="9"/>
  <c r="J31" i="1"/>
  <c r="I31" i="1" s="1"/>
  <c r="F25" i="6"/>
  <c r="E25" i="6" s="1"/>
  <c r="I14" i="9"/>
  <c r="I31" i="9"/>
  <c r="F41" i="6"/>
  <c r="E41" i="6" s="1"/>
  <c r="F33" i="6"/>
  <c r="E33" i="6" s="1"/>
  <c r="F28" i="6"/>
  <c r="E28" i="6" s="1"/>
  <c r="Q10" i="9"/>
  <c r="Q13" i="9"/>
  <c r="Q43" i="9"/>
  <c r="Q47" i="9"/>
  <c r="Q51" i="9"/>
  <c r="Q38" i="9"/>
  <c r="Q15" i="9"/>
  <c r="Q16" i="9"/>
  <c r="R11" i="9"/>
  <c r="Q14" i="9"/>
  <c r="Q41" i="9"/>
  <c r="Q45" i="9"/>
  <c r="R45" i="9"/>
  <c r="R51" i="9"/>
  <c r="R59" i="9" s="1"/>
  <c r="R14" i="1"/>
  <c r="Q14" i="1" s="1"/>
  <c r="J67" i="1"/>
  <c r="I67" i="1" s="1"/>
  <c r="J24" i="1"/>
  <c r="I24" i="1" s="1"/>
  <c r="J23" i="1"/>
  <c r="I23" i="1" s="1"/>
  <c r="J22" i="1"/>
  <c r="I22" i="1" s="1"/>
  <c r="J21" i="1"/>
  <c r="I21" i="1" s="1"/>
  <c r="J17" i="1"/>
  <c r="I17" i="1" s="1"/>
  <c r="J37" i="1"/>
  <c r="I37" i="1" s="1"/>
  <c r="J39" i="1"/>
  <c r="I39" i="1" s="1"/>
  <c r="J69" i="1"/>
  <c r="I69" i="1" s="1"/>
  <c r="J44" i="1"/>
  <c r="I44" i="1" s="1"/>
  <c r="R45" i="1"/>
  <c r="Q45" i="1" s="1"/>
  <c r="Q39" i="1"/>
  <c r="R36" i="1"/>
  <c r="Q36" i="1" s="1"/>
  <c r="R33" i="1"/>
  <c r="I41" i="10"/>
  <c r="H41" i="10" s="1"/>
  <c r="I43" i="10"/>
  <c r="H43" i="10" s="1"/>
  <c r="I55" i="10"/>
  <c r="H49" i="10"/>
  <c r="H55" i="10" s="1"/>
  <c r="R43" i="1"/>
  <c r="Q43" i="1" s="1"/>
  <c r="Q44" i="9"/>
  <c r="Q35" i="9"/>
  <c r="F17" i="6"/>
  <c r="E17" i="6" s="1"/>
  <c r="F15" i="6"/>
  <c r="E15" i="6" s="1"/>
  <c r="F13" i="6"/>
  <c r="E13" i="6" s="1"/>
  <c r="I42" i="10"/>
  <c r="H42" i="10" s="1"/>
  <c r="I45" i="10"/>
  <c r="H45" i="10" s="1"/>
  <c r="I39" i="10"/>
  <c r="H39" i="10" s="1"/>
  <c r="E12" i="6"/>
  <c r="R35" i="1"/>
  <c r="Q35" i="1" s="1"/>
  <c r="Q33" i="1"/>
  <c r="R75" i="1"/>
  <c r="Q75" i="1" s="1"/>
  <c r="Q50" i="9"/>
  <c r="R47" i="9"/>
  <c r="I11" i="9"/>
  <c r="I16" i="9"/>
  <c r="I13" i="9"/>
  <c r="I10" i="9"/>
  <c r="J23" i="9"/>
  <c r="J31" i="9"/>
  <c r="R37" i="9"/>
  <c r="I24" i="9"/>
  <c r="J24" i="9"/>
  <c r="R23" i="9"/>
  <c r="R24" i="9"/>
  <c r="R10" i="9"/>
  <c r="J14" i="9"/>
  <c r="J11" i="9"/>
  <c r="R15" i="9"/>
  <c r="J21" i="9"/>
  <c r="R41" i="9"/>
  <c r="I21" i="9"/>
  <c r="R29" i="9"/>
  <c r="R35" i="9"/>
  <c r="R27" i="9"/>
  <c r="R43" i="9"/>
  <c r="R40" i="9"/>
  <c r="J13" i="9"/>
  <c r="J29" i="9"/>
  <c r="Q11" i="9"/>
  <c r="J10" i="9"/>
  <c r="J16" i="9"/>
  <c r="J12" i="9"/>
  <c r="J18" i="9"/>
  <c r="J20" i="9"/>
  <c r="J32" i="9"/>
  <c r="J30" i="9"/>
  <c r="J27" i="9"/>
  <c r="J26" i="9"/>
  <c r="R44" i="9"/>
  <c r="R13" i="9"/>
  <c r="J28" i="9"/>
  <c r="R22" i="9"/>
  <c r="R17" i="9"/>
  <c r="Q37" i="9"/>
  <c r="Q12" i="9"/>
  <c r="I15" i="9"/>
  <c r="J15" i="9"/>
  <c r="J25" i="9"/>
  <c r="J19" i="9"/>
  <c r="R16" i="9"/>
  <c r="R14" i="9"/>
  <c r="I12" i="9"/>
  <c r="R38" i="9"/>
  <c r="R13" i="1"/>
  <c r="Q13" i="1" s="1"/>
  <c r="R11" i="1"/>
  <c r="Q11" i="1" s="1"/>
  <c r="R8" i="1"/>
  <c r="Q8" i="1" s="1"/>
  <c r="R10" i="1"/>
  <c r="Q10" i="1" s="1"/>
  <c r="J50" i="1"/>
  <c r="I50" i="1" s="1"/>
  <c r="J30" i="1"/>
  <c r="I30" i="1" s="1"/>
  <c r="J28" i="1"/>
  <c r="I28" i="1" s="1"/>
  <c r="J12" i="1"/>
  <c r="I12" i="1" s="1"/>
  <c r="J11" i="1"/>
  <c r="I11" i="1" s="1"/>
  <c r="J9" i="1"/>
  <c r="I9" i="1" s="1"/>
  <c r="R12" i="1"/>
  <c r="Q12" i="1" s="1"/>
  <c r="R9" i="1"/>
  <c r="Q9" i="1" s="1"/>
  <c r="J48" i="1"/>
  <c r="I48" i="1" s="1"/>
  <c r="J27" i="1"/>
  <c r="I27" i="1" s="1"/>
  <c r="J16" i="1"/>
  <c r="I16" i="1" s="1"/>
  <c r="J43" i="1"/>
  <c r="I43" i="1" s="1"/>
  <c r="R15" i="1"/>
  <c r="Q15" i="1" s="1"/>
  <c r="J10" i="1"/>
  <c r="I10" i="1" s="1"/>
  <c r="F38" i="6"/>
  <c r="E38" i="6" s="1"/>
  <c r="F36" i="6"/>
  <c r="E36" i="6" s="1"/>
  <c r="F47" i="6"/>
  <c r="E47" i="6" s="1"/>
  <c r="F44" i="6"/>
  <c r="E44" i="6" s="1"/>
  <c r="F20" i="6"/>
  <c r="E20" i="6" s="1"/>
  <c r="F16" i="6"/>
  <c r="E16" i="6" s="1"/>
  <c r="F14" i="6"/>
  <c r="E14" i="6" s="1"/>
  <c r="F40" i="6"/>
  <c r="E40" i="6" s="1"/>
  <c r="F34" i="6"/>
  <c r="E34" i="6" s="1"/>
  <c r="F39" i="6"/>
  <c r="E39" i="6" s="1"/>
  <c r="F37" i="6"/>
  <c r="E37" i="6" s="1"/>
  <c r="F24" i="6"/>
  <c r="E24" i="6" s="1"/>
  <c r="G38" i="7"/>
  <c r="F38" i="7" s="1"/>
  <c r="G12" i="7"/>
  <c r="G21" i="7"/>
  <c r="F21" i="7" s="1"/>
  <c r="G28" i="7"/>
  <c r="F28" i="7" s="1"/>
  <c r="G24" i="7"/>
  <c r="F24" i="7" s="1"/>
  <c r="J66" i="1"/>
  <c r="I66" i="1" s="1"/>
  <c r="J51" i="1"/>
  <c r="I51" i="1" s="1"/>
  <c r="J49" i="1"/>
  <c r="I49" i="1" s="1"/>
  <c r="J47" i="1"/>
  <c r="I47" i="1" s="1"/>
  <c r="J45" i="1"/>
  <c r="I45" i="1" s="1"/>
  <c r="J29" i="1"/>
  <c r="I29" i="1" s="1"/>
  <c r="J13" i="1"/>
  <c r="I13" i="1" s="1"/>
  <c r="J65" i="1"/>
  <c r="J25" i="1"/>
  <c r="I25" i="1" s="1"/>
  <c r="J19" i="1"/>
  <c r="I19" i="1" s="1"/>
  <c r="J68" i="1"/>
  <c r="I68" i="1" s="1"/>
  <c r="J46" i="1"/>
  <c r="I46" i="1" s="1"/>
  <c r="J26" i="1"/>
  <c r="I26" i="1" s="1"/>
  <c r="J18" i="1"/>
  <c r="I18" i="1" s="1"/>
  <c r="J14" i="1"/>
  <c r="I14" i="1" s="1"/>
  <c r="J8" i="1"/>
  <c r="R41" i="1"/>
  <c r="Q41" i="1" s="1"/>
  <c r="R73" i="1"/>
  <c r="Q73" i="1" s="1"/>
  <c r="F12" i="7"/>
  <c r="M47" i="6"/>
  <c r="L47" i="6" s="1"/>
  <c r="R56" i="9" l="1"/>
  <c r="M45" i="6"/>
  <c r="Q59" i="9"/>
  <c r="Q58" i="9"/>
  <c r="Q57" i="9"/>
  <c r="R57" i="9"/>
  <c r="R58" i="9"/>
  <c r="R74" i="1"/>
  <c r="I65" i="1"/>
  <c r="R72" i="1"/>
  <c r="Q72" i="1" s="1"/>
  <c r="Q56" i="9"/>
  <c r="G37" i="7"/>
  <c r="G39" i="7" s="1"/>
  <c r="F39" i="7" s="1"/>
  <c r="F40" i="7" s="1"/>
  <c r="I8" i="1"/>
  <c r="G40" i="7" l="1"/>
  <c r="F41" i="7"/>
  <c r="G41" i="7" s="1"/>
  <c r="Q60" i="9"/>
  <c r="Q61" i="9" s="1"/>
  <c r="M48" i="6"/>
  <c r="L48" i="6" s="1"/>
  <c r="L49" i="6" s="1"/>
  <c r="L45" i="6"/>
  <c r="R76" i="1"/>
  <c r="Q76" i="1" s="1"/>
  <c r="Q77" i="1" s="1"/>
  <c r="R60" i="9"/>
  <c r="Q74" i="1"/>
  <c r="F37" i="7"/>
  <c r="L50" i="6" l="1"/>
  <c r="M50" i="6" s="1"/>
  <c r="M49" i="6"/>
  <c r="R61" i="9"/>
  <c r="Q62" i="9"/>
  <c r="R62" i="9" s="1"/>
  <c r="Q78" i="1"/>
  <c r="R78" i="1" s="1"/>
  <c r="R77" i="1"/>
  <c r="I38" i="10"/>
  <c r="I54" i="10" s="1"/>
  <c r="I56" i="10" s="1"/>
  <c r="H38" i="10" l="1"/>
  <c r="H54" i="10" l="1"/>
  <c r="H56" i="10" s="1"/>
  <c r="H57" i="10" s="1"/>
  <c r="H58" i="10" l="1"/>
  <c r="I58" i="10" s="1"/>
  <c r="I57" i="10"/>
</calcChain>
</file>

<file path=xl/sharedStrings.xml><?xml version="1.0" encoding="utf-8"?>
<sst xmlns="http://schemas.openxmlformats.org/spreadsheetml/2006/main" count="1412" uniqueCount="213">
  <si>
    <t>Customer Name:</t>
  </si>
  <si>
    <t xml:space="preserve"> </t>
  </si>
  <si>
    <t>Stock #:</t>
  </si>
  <si>
    <t># of Engines:</t>
  </si>
  <si>
    <t>5 YR Term</t>
  </si>
  <si>
    <t>6 YR Term</t>
  </si>
  <si>
    <t>5 YR Rate</t>
  </si>
  <si>
    <t>6 YR Rate</t>
  </si>
  <si>
    <t>Per Engine Price</t>
  </si>
  <si>
    <t>Engine Size</t>
  </si>
  <si>
    <t>PA New</t>
  </si>
  <si>
    <t>PP New</t>
  </si>
  <si>
    <t>Dealer Cost</t>
  </si>
  <si>
    <t>Retail Cost</t>
  </si>
  <si>
    <t>Sterndrive</t>
  </si>
  <si>
    <t>N/A</t>
  </si>
  <si>
    <t>Inboard</t>
  </si>
  <si>
    <t>Diesel</t>
  </si>
  <si>
    <t>100 - 350</t>
  </si>
  <si>
    <t>351 - 550</t>
  </si>
  <si>
    <t>551 - 750</t>
  </si>
  <si>
    <t>751 - 900</t>
  </si>
  <si>
    <t>901 - 1200</t>
  </si>
  <si>
    <t>1201 - 1400</t>
  </si>
  <si>
    <t>1401 - 1800</t>
  </si>
  <si>
    <t>1801 - 2000</t>
  </si>
  <si>
    <t>301 - 350</t>
  </si>
  <si>
    <t>61 - 90</t>
  </si>
  <si>
    <t>251 - 300</t>
  </si>
  <si>
    <t>PassPort</t>
  </si>
  <si>
    <t>Premiere</t>
  </si>
  <si>
    <t xml:space="preserve">Passport </t>
  </si>
  <si>
    <t>5 Year Rates</t>
  </si>
  <si>
    <t>Six Year Rate</t>
  </si>
  <si>
    <t>Calculations</t>
  </si>
  <si>
    <t>Rates</t>
  </si>
  <si>
    <t>126 - 175</t>
  </si>
  <si>
    <t>176 - 225</t>
  </si>
  <si>
    <t>3.0 Litre</t>
  </si>
  <si>
    <t>4.3 Litre</t>
  </si>
  <si>
    <t>5.0 Litre</t>
  </si>
  <si>
    <t>5.7 Litre / 350 MAG</t>
  </si>
  <si>
    <t>6.2 Litre / 377 MAG</t>
  </si>
  <si>
    <t>8.2 Litre / 496 MAG</t>
  </si>
  <si>
    <t>5.7 Litre</t>
  </si>
  <si>
    <t>6.2 Litre</t>
  </si>
  <si>
    <t>8.2 Litre</t>
  </si>
  <si>
    <t>0 - 60 HP</t>
  </si>
  <si>
    <t>61 - 100 HP</t>
  </si>
  <si>
    <t>101 - 150 HP</t>
  </si>
  <si>
    <t>151 - 300 HP</t>
  </si>
  <si>
    <t>351 - 550 HP</t>
  </si>
  <si>
    <t>551 - 750 HP</t>
  </si>
  <si>
    <t>751 - 900 HP</t>
  </si>
  <si>
    <t>901 - 1200 HP</t>
  </si>
  <si>
    <t>1201 - 1400 HP</t>
  </si>
  <si>
    <t>1401 - 1800 HP</t>
  </si>
  <si>
    <t>1801 - 2000 HP</t>
  </si>
  <si>
    <t>2 - 15 HP</t>
  </si>
  <si>
    <t>16 -35 HP</t>
  </si>
  <si>
    <t>36 - 60 HP</t>
  </si>
  <si>
    <t>61 -90 HP</t>
  </si>
  <si>
    <t>91 -125 HP</t>
  </si>
  <si>
    <t>126 - 175 HP</t>
  </si>
  <si>
    <t>176 - 225 HP</t>
  </si>
  <si>
    <t>226 - 250 HP</t>
  </si>
  <si>
    <t>251 - 300 HP</t>
  </si>
  <si>
    <t>301 - 350 HP</t>
  </si>
  <si>
    <t>0 - 750  CC</t>
  </si>
  <si>
    <t>751 - 900 CC</t>
  </si>
  <si>
    <t>901 - 1100 CC</t>
  </si>
  <si>
    <t>1101 - 1300 CC</t>
  </si>
  <si>
    <t>1301 CC &amp; Over</t>
  </si>
  <si>
    <t>Jet</t>
  </si>
  <si>
    <t xml:space="preserve">Outboard </t>
  </si>
  <si>
    <t>Outboard</t>
  </si>
  <si>
    <t>91 - 125</t>
  </si>
  <si>
    <t xml:space="preserve">1 Year </t>
  </si>
  <si>
    <t>2 Year</t>
  </si>
  <si>
    <t>Trailer</t>
  </si>
  <si>
    <t>Offshore Sportsmans</t>
  </si>
  <si>
    <t>Block</t>
  </si>
  <si>
    <t>Diesel Wrap</t>
  </si>
  <si>
    <t>PA</t>
  </si>
  <si>
    <t>PP</t>
  </si>
  <si>
    <t>Retail</t>
  </si>
  <si>
    <t>3 Year</t>
  </si>
  <si>
    <t>Outboard Wrap</t>
  </si>
  <si>
    <t>36 to 60</t>
  </si>
  <si>
    <t>226 -250</t>
  </si>
  <si>
    <t>36 to 60 HP</t>
  </si>
  <si>
    <t>61 - 90 HP</t>
  </si>
  <si>
    <t>91 - 125 HP</t>
  </si>
  <si>
    <t>226 -250 HP</t>
  </si>
  <si>
    <t>100 - 350 HP</t>
  </si>
  <si>
    <t>Accessory Class</t>
  </si>
  <si>
    <t>Captain's Class</t>
  </si>
  <si>
    <t>Cruiser Class</t>
  </si>
  <si>
    <t>Sportsman's Class</t>
  </si>
  <si>
    <t>Runabout Class</t>
  </si>
  <si>
    <t>Nav-Class</t>
  </si>
  <si>
    <t>Generator</t>
  </si>
  <si>
    <t>Gas Powered</t>
  </si>
  <si>
    <t>0.0 - 10.0 KW</t>
  </si>
  <si>
    <t>10.1 - 20.0 KW</t>
  </si>
  <si>
    <t>20.0 - 25.0 KW</t>
  </si>
  <si>
    <t>Diesel Powered</t>
  </si>
  <si>
    <t>Major Castings Upgrade</t>
  </si>
  <si>
    <t>Wear</t>
  </si>
  <si>
    <t>Liability Upgrades</t>
  </si>
  <si>
    <t>$20,000 Per Engine</t>
  </si>
  <si>
    <t>$30,000 Per Engine</t>
  </si>
  <si>
    <t xml:space="preserve">$50,00 Per Engine </t>
  </si>
  <si>
    <t xml:space="preserve">     Up to 749 HP</t>
  </si>
  <si>
    <t xml:space="preserve">     750 - 1200 HP</t>
  </si>
  <si>
    <t xml:space="preserve">     1201 - 2000 HP</t>
  </si>
  <si>
    <t>Triple Engine Surcharge</t>
  </si>
  <si>
    <t>Total Agreement Pricing</t>
  </si>
  <si>
    <t xml:space="preserve">Dealer </t>
  </si>
  <si>
    <t>Engine Category Total:</t>
  </si>
  <si>
    <t>Surcharge Total:</t>
  </si>
  <si>
    <t>Agreement Total:</t>
  </si>
  <si>
    <t>Calculation</t>
  </si>
  <si>
    <t>Rate</t>
  </si>
  <si>
    <t>Ski Class</t>
  </si>
  <si>
    <t>Pontoon Class</t>
  </si>
  <si>
    <t>* Enter Number of Generators Per Class, not an X.</t>
  </si>
  <si>
    <t>Wear Upgrade - GAS</t>
  </si>
  <si>
    <t>Wear Upgrade - DIESEL</t>
  </si>
  <si>
    <t>Surcharge</t>
  </si>
  <si>
    <t>Supercharger Surcharge</t>
  </si>
  <si>
    <t>Accessories, Generators, Upgrades, and Surcharges</t>
  </si>
  <si>
    <t>3 Year Rates</t>
  </si>
  <si>
    <t>3 Year Term</t>
  </si>
  <si>
    <t>3 YR Rates</t>
  </si>
  <si>
    <t>3 YR Term</t>
  </si>
  <si>
    <t>Legacy</t>
  </si>
  <si>
    <t>Gas</t>
  </si>
  <si>
    <t>Liability Upgrade (Legacy Only)</t>
  </si>
  <si>
    <t>Total Agreement Pricing:</t>
  </si>
  <si>
    <t xml:space="preserve">Up to 20'  </t>
  </si>
  <si>
    <t>21 ' to 24'</t>
  </si>
  <si>
    <t>25' to 28'</t>
  </si>
  <si>
    <t>29' to 34'</t>
  </si>
  <si>
    <t>35' to 48'</t>
  </si>
  <si>
    <t>49' and above</t>
  </si>
  <si>
    <t>USED</t>
  </si>
  <si>
    <t>1 YR</t>
  </si>
  <si>
    <t>2 YR</t>
  </si>
  <si>
    <t>Class Description</t>
  </si>
  <si>
    <t>Accessories to $20,000</t>
  </si>
  <si>
    <t>* New Cruiser &amp; Offshore Sportsmans Only</t>
  </si>
  <si>
    <t>* Boat Length as determined by model number</t>
  </si>
  <si>
    <t xml:space="preserve">   </t>
  </si>
  <si>
    <t xml:space="preserve">Boat Length*     </t>
  </si>
  <si>
    <t>Retail Price</t>
  </si>
  <si>
    <t>Engine Categories</t>
  </si>
  <si>
    <t>Accessory &amp; Generator Totals:</t>
  </si>
  <si>
    <t>Upgrade Totals:</t>
  </si>
  <si>
    <t>* Jet pricing is Per Watercraft</t>
  </si>
  <si>
    <t xml:space="preserve">Total Package Pricing: </t>
  </si>
  <si>
    <t xml:space="preserve">Total Upgrade Pricing: </t>
  </si>
  <si>
    <t>Accessory &amp; Generator Total:</t>
  </si>
  <si>
    <t xml:space="preserve">Engine Limit of Liability Upgrade </t>
  </si>
  <si>
    <t>4.5 Litre</t>
  </si>
  <si>
    <t>4.5 Liter</t>
  </si>
  <si>
    <t>7 YR Term</t>
  </si>
  <si>
    <t>7 YR Rate</t>
  </si>
  <si>
    <t>8 YR Term</t>
  </si>
  <si>
    <t>8 YR Rate</t>
  </si>
  <si>
    <t>7 Year Rates</t>
  </si>
  <si>
    <t>8 Year Rate</t>
  </si>
  <si>
    <t>Dealer</t>
  </si>
  <si>
    <t>Dealer Cost Rates</t>
  </si>
  <si>
    <t>Florida Retail Rates</t>
  </si>
  <si>
    <t>Upsell:</t>
  </si>
  <si>
    <t xml:space="preserve">$50,000 Per Engine </t>
  </si>
  <si>
    <t>8 Year Term</t>
  </si>
  <si>
    <t>*Engines hardcoded</t>
  </si>
  <si>
    <t>Cruiser Class (Includes Captains)</t>
  </si>
  <si>
    <t>Navigation Electronics</t>
  </si>
  <si>
    <t>6 yr</t>
  </si>
  <si>
    <t>5 Year</t>
  </si>
  <si>
    <t>6 Year</t>
  </si>
  <si>
    <t>Accessory Category Total:</t>
  </si>
  <si>
    <t>Diesel Wrap (5 Yr Only)</t>
  </si>
  <si>
    <t/>
  </si>
  <si>
    <t>Upgrade Total:</t>
  </si>
  <si>
    <t>7 Year</t>
  </si>
  <si>
    <t>8 Year</t>
  </si>
  <si>
    <t>7 yr</t>
  </si>
  <si>
    <t>8 yr</t>
  </si>
  <si>
    <t>5+1</t>
  </si>
  <si>
    <t>5+2</t>
  </si>
  <si>
    <t>5+3</t>
  </si>
  <si>
    <t>Passport Premiere</t>
  </si>
  <si>
    <t>Runabout Class (SeaRay 2016)</t>
  </si>
  <si>
    <t>Ski Class (SeaRay 2016)</t>
  </si>
  <si>
    <t>5 yr</t>
  </si>
  <si>
    <t>5-6 yr</t>
  </si>
  <si>
    <t>7-8 yr</t>
  </si>
  <si>
    <t>5-6 year</t>
  </si>
  <si>
    <t>7-8 year</t>
  </si>
  <si>
    <t>Limit of Liability Increase to $20,000</t>
  </si>
  <si>
    <t>Sales Tax</t>
  </si>
  <si>
    <t>Total with sales Tax</t>
  </si>
  <si>
    <t>Total with Tax</t>
  </si>
  <si>
    <t>Tax rate</t>
  </si>
  <si>
    <t>Sales tax</t>
  </si>
  <si>
    <t>Tax Rate</t>
  </si>
  <si>
    <t>Total with sales tax</t>
  </si>
  <si>
    <t>$20,00 Per Engine (Diesel Wrap Only)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</si>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</sst>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&quot;$&quot;* #,##0_);_(&quot;$&quot;* \(#,##0\);_(&quot;$&quot;* &quot;-&quot;??_);_(@_)"/>
  </numFmts>
  <fonts count="2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b/>
      <sz val="9"/>
      <color indexed="10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6">
    <xf numFmtId="0" fontId="0" fillId="0" borderId="0" xfId="0"/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10" fillId="2" borderId="1" xfId="0" applyFon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0" fontId="10" fillId="2" borderId="3" xfId="0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Alignment="1" applyProtection="1">
      <alignment horizontal="center"/>
      <protection locked="0"/>
    </xf>
    <xf numFmtId="0" fontId="12" fillId="2" borderId="2" xfId="0" applyFont="1" applyFill="1" applyBorder="1" applyAlignment="1" applyProtection="1">
      <alignment horizontal="center"/>
      <protection locked="0"/>
    </xf>
    <xf numFmtId="0" fontId="12" fillId="2" borderId="6" xfId="0" applyFont="1" applyFill="1" applyBorder="1" applyAlignment="1" applyProtection="1">
      <alignment horizontal="center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2" fillId="2" borderId="3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</xf>
    <xf numFmtId="0" fontId="0" fillId="2" borderId="11" xfId="0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44" fontId="1" fillId="0" borderId="0" xfId="2" applyFont="1" applyAlignment="1" applyProtection="1"/>
    <xf numFmtId="44" fontId="1" fillId="0" borderId="0" xfId="2" applyFont="1" applyFill="1" applyAlignment="1" applyProtection="1"/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Protection="1"/>
    <xf numFmtId="0" fontId="1" fillId="0" borderId="0" xfId="0" applyFont="1" applyFill="1" applyBorder="1" applyAlignment="1" applyProtection="1">
      <alignment horizontal="center"/>
    </xf>
    <xf numFmtId="44" fontId="1" fillId="0" borderId="0" xfId="2" applyFont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Protection="1"/>
    <xf numFmtId="44" fontId="0" fillId="0" borderId="0" xfId="2" applyFont="1" applyBorder="1" applyAlignment="1" applyProtection="1">
      <alignment horizontal="center"/>
    </xf>
    <xf numFmtId="0" fontId="1" fillId="0" borderId="0" xfId="0" applyFont="1" applyFill="1" applyBorder="1" applyProtection="1"/>
    <xf numFmtId="44" fontId="1" fillId="0" borderId="0" xfId="2" applyFont="1" applyFill="1" applyBorder="1" applyAlignment="1" applyProtection="1"/>
    <xf numFmtId="44" fontId="0" fillId="0" borderId="0" xfId="2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3" fillId="0" borderId="9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44" fontId="10" fillId="0" borderId="0" xfId="2" applyFont="1" applyAlignment="1" applyProtection="1"/>
    <xf numFmtId="44" fontId="10" fillId="0" borderId="0" xfId="2" applyFont="1" applyFill="1" applyAlignment="1" applyProtection="1"/>
    <xf numFmtId="44" fontId="10" fillId="0" borderId="0" xfId="2" applyFont="1" applyBorder="1" applyAlignment="1" applyProtection="1"/>
    <xf numFmtId="44" fontId="10" fillId="0" borderId="0" xfId="2" applyFont="1" applyFill="1" applyBorder="1" applyAlignment="1" applyProtection="1"/>
    <xf numFmtId="0" fontId="10" fillId="0" borderId="0" xfId="0" applyFont="1" applyProtection="1"/>
    <xf numFmtId="0" fontId="10" fillId="0" borderId="0" xfId="0" applyFont="1" applyFill="1" applyBorder="1" applyProtection="1"/>
    <xf numFmtId="0" fontId="0" fillId="0" borderId="0" xfId="0" applyBorder="1" applyAlignment="1" applyProtection="1">
      <alignment horizontal="center"/>
    </xf>
    <xf numFmtId="0" fontId="10" fillId="0" borderId="0" xfId="0" applyFont="1" applyBorder="1" applyProtection="1"/>
    <xf numFmtId="0" fontId="3" fillId="0" borderId="12" xfId="0" applyFont="1" applyBorder="1" applyAlignment="1" applyProtection="1">
      <alignment horizontal="center"/>
    </xf>
    <xf numFmtId="0" fontId="10" fillId="0" borderId="0" xfId="0" applyFont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44" fontId="1" fillId="0" borderId="0" xfId="2" applyFont="1" applyAlignment="1" applyProtection="1">
      <alignment horizontal="right"/>
    </xf>
    <xf numFmtId="0" fontId="3" fillId="0" borderId="13" xfId="0" applyFont="1" applyBorder="1" applyAlignment="1" applyProtection="1">
      <alignment horizontal="center" wrapText="1"/>
    </xf>
    <xf numFmtId="0" fontId="3" fillId="0" borderId="14" xfId="0" applyFont="1" applyBorder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164" fontId="3" fillId="0" borderId="12" xfId="0" applyNumberFormat="1" applyFont="1" applyBorder="1" applyAlignment="1" applyProtection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10" fillId="3" borderId="15" xfId="0" applyFont="1" applyFill="1" applyBorder="1" applyAlignment="1" applyProtection="1">
      <alignment horizontal="center"/>
    </xf>
    <xf numFmtId="42" fontId="10" fillId="0" borderId="0" xfId="2" applyNumberFormat="1" applyFont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44" fontId="2" fillId="0" borderId="1" xfId="2" applyFont="1" applyFill="1" applyBorder="1" applyAlignment="1" applyProtection="1">
      <alignment horizontal="center"/>
    </xf>
    <xf numFmtId="44" fontId="0" fillId="2" borderId="2" xfId="2" applyFont="1" applyFill="1" applyBorder="1" applyAlignment="1" applyProtection="1">
      <alignment horizontal="right"/>
    </xf>
    <xf numFmtId="0" fontId="3" fillId="0" borderId="16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left"/>
    </xf>
    <xf numFmtId="0" fontId="10" fillId="3" borderId="3" xfId="0" applyFont="1" applyFill="1" applyBorder="1" applyProtection="1"/>
    <xf numFmtId="0" fontId="10" fillId="3" borderId="16" xfId="0" applyFont="1" applyFill="1" applyBorder="1" applyProtection="1"/>
    <xf numFmtId="0" fontId="0" fillId="3" borderId="3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44" fontId="2" fillId="0" borderId="3" xfId="2" applyFont="1" applyFill="1" applyBorder="1" applyAlignment="1" applyProtection="1">
      <alignment horizontal="center"/>
    </xf>
    <xf numFmtId="44" fontId="0" fillId="2" borderId="4" xfId="2" applyFont="1" applyFill="1" applyBorder="1" applyAlignment="1" applyProtection="1">
      <alignment horizontal="right"/>
    </xf>
    <xf numFmtId="164" fontId="3" fillId="0" borderId="17" xfId="0" applyNumberFormat="1" applyFont="1" applyBorder="1" applyAlignment="1" applyProtection="1">
      <alignment horizontal="left"/>
    </xf>
    <xf numFmtId="164" fontId="3" fillId="0" borderId="18" xfId="0" applyNumberFormat="1" applyFont="1" applyBorder="1" applyAlignment="1" applyProtection="1">
      <alignment horizontal="left"/>
    </xf>
    <xf numFmtId="0" fontId="10" fillId="3" borderId="5" xfId="0" applyFont="1" applyFill="1" applyBorder="1" applyProtection="1"/>
    <xf numFmtId="0" fontId="10" fillId="3" borderId="19" xfId="0" applyFont="1" applyFill="1" applyBorder="1" applyProtection="1"/>
    <xf numFmtId="0" fontId="10" fillId="0" borderId="0" xfId="0" applyFont="1" applyAlignment="1" applyProtection="1">
      <alignment horizontal="center"/>
    </xf>
    <xf numFmtId="0" fontId="10" fillId="0" borderId="13" xfId="0" applyFont="1" applyFill="1" applyBorder="1" applyProtection="1"/>
    <xf numFmtId="0" fontId="10" fillId="0" borderId="20" xfId="0" applyFont="1" applyFill="1" applyBorder="1" applyProtection="1"/>
    <xf numFmtId="0" fontId="10" fillId="0" borderId="14" xfId="0" applyFont="1" applyFill="1" applyBorder="1" applyProtection="1"/>
    <xf numFmtId="44" fontId="10" fillId="0" borderId="21" xfId="2" applyFont="1" applyBorder="1" applyAlignment="1" applyProtection="1"/>
    <xf numFmtId="44" fontId="10" fillId="0" borderId="22" xfId="2" applyFont="1" applyFill="1" applyBorder="1" applyAlignment="1" applyProtection="1"/>
    <xf numFmtId="44" fontId="10" fillId="0" borderId="22" xfId="2" applyFont="1" applyBorder="1" applyAlignment="1" applyProtection="1"/>
    <xf numFmtId="44" fontId="10" fillId="0" borderId="23" xfId="2" applyFont="1" applyFill="1" applyBorder="1" applyAlignment="1" applyProtection="1"/>
    <xf numFmtId="0" fontId="10" fillId="3" borderId="1" xfId="0" applyFont="1" applyFill="1" applyBorder="1" applyProtection="1"/>
    <xf numFmtId="0" fontId="0" fillId="3" borderId="5" xfId="0" applyFill="1" applyBorder="1" applyAlignment="1" applyProtection="1">
      <alignment horizontal="center"/>
    </xf>
    <xf numFmtId="0" fontId="0" fillId="3" borderId="6" xfId="0" applyFill="1" applyBorder="1" applyAlignment="1" applyProtection="1">
      <alignment horizontal="center"/>
    </xf>
    <xf numFmtId="44" fontId="2" fillId="0" borderId="5" xfId="2" applyFont="1" applyFill="1" applyBorder="1" applyAlignment="1" applyProtection="1">
      <alignment horizontal="center"/>
    </xf>
    <xf numFmtId="44" fontId="0" fillId="2" borderId="6" xfId="2" applyFont="1" applyFill="1" applyBorder="1" applyAlignment="1" applyProtection="1">
      <alignment horizontal="right"/>
    </xf>
    <xf numFmtId="0" fontId="0" fillId="0" borderId="17" xfId="0" applyBorder="1" applyProtection="1"/>
    <xf numFmtId="0" fontId="0" fillId="0" borderId="24" xfId="0" applyBorder="1" applyProtection="1"/>
    <xf numFmtId="44" fontId="0" fillId="0" borderId="0" xfId="2" applyFont="1" applyAlignment="1" applyProtection="1">
      <alignment horizontal="right"/>
    </xf>
    <xf numFmtId="164" fontId="3" fillId="0" borderId="0" xfId="0" applyNumberFormat="1" applyFont="1" applyFill="1" applyBorder="1" applyAlignment="1" applyProtection="1">
      <alignment horizontal="left"/>
    </xf>
    <xf numFmtId="44" fontId="10" fillId="0" borderId="13" xfId="2" applyFont="1" applyBorder="1" applyAlignment="1" applyProtection="1"/>
    <xf numFmtId="44" fontId="10" fillId="0" borderId="20" xfId="2" applyFont="1" applyFill="1" applyBorder="1" applyAlignment="1" applyProtection="1"/>
    <xf numFmtId="44" fontId="10" fillId="0" borderId="20" xfId="2" applyFont="1" applyBorder="1" applyAlignment="1" applyProtection="1"/>
    <xf numFmtId="44" fontId="10" fillId="0" borderId="14" xfId="2" applyFont="1" applyFill="1" applyBorder="1" applyAlignment="1" applyProtection="1"/>
    <xf numFmtId="0" fontId="5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/>
    <xf numFmtId="42" fontId="10" fillId="0" borderId="0" xfId="2" applyNumberFormat="1" applyFont="1" applyBorder="1" applyAlignment="1" applyProtection="1">
      <alignment horizontal="center"/>
    </xf>
    <xf numFmtId="42" fontId="10" fillId="0" borderId="0" xfId="2" applyNumberFormat="1" applyFont="1" applyFill="1" applyBorder="1" applyAlignment="1" applyProtection="1">
      <alignment horizontal="center"/>
    </xf>
    <xf numFmtId="164" fontId="3" fillId="0" borderId="17" xfId="0" applyNumberFormat="1" applyFont="1" applyBorder="1" applyAlignment="1" applyProtection="1"/>
    <xf numFmtId="0" fontId="0" fillId="3" borderId="1" xfId="0" applyFill="1" applyBorder="1" applyProtection="1"/>
    <xf numFmtId="0" fontId="0" fillId="3" borderId="25" xfId="0" applyFill="1" applyBorder="1" applyProtection="1"/>
    <xf numFmtId="44" fontId="0" fillId="2" borderId="1" xfId="2" applyFont="1" applyFill="1" applyBorder="1" applyAlignment="1" applyProtection="1">
      <alignment horizontal="right"/>
    </xf>
    <xf numFmtId="0" fontId="0" fillId="3" borderId="3" xfId="0" applyFill="1" applyBorder="1" applyProtection="1"/>
    <xf numFmtId="0" fontId="0" fillId="3" borderId="26" xfId="0" applyFill="1" applyBorder="1" applyProtection="1"/>
    <xf numFmtId="44" fontId="0" fillId="2" borderId="3" xfId="2" applyFont="1" applyFill="1" applyBorder="1" applyAlignment="1" applyProtection="1">
      <alignment horizontal="right"/>
    </xf>
    <xf numFmtId="42" fontId="10" fillId="0" borderId="0" xfId="2" applyNumberFormat="1" applyFont="1" applyFill="1" applyAlignment="1" applyProtection="1">
      <alignment horizontal="center"/>
    </xf>
    <xf numFmtId="0" fontId="0" fillId="3" borderId="5" xfId="0" applyFill="1" applyBorder="1" applyProtection="1"/>
    <xf numFmtId="0" fontId="0" fillId="3" borderId="27" xfId="0" applyFill="1" applyBorder="1" applyProtection="1"/>
    <xf numFmtId="44" fontId="0" fillId="2" borderId="5" xfId="2" applyFont="1" applyFill="1" applyBorder="1" applyAlignment="1" applyProtection="1">
      <alignment horizontal="right"/>
    </xf>
    <xf numFmtId="0" fontId="3" fillId="0" borderId="17" xfId="0" applyFont="1" applyBorder="1" applyAlignment="1" applyProtection="1"/>
    <xf numFmtId="0" fontId="0" fillId="0" borderId="0" xfId="0" applyFill="1" applyBorder="1" applyAlignment="1" applyProtection="1">
      <alignment horizontal="center" vertical="center" textRotation="90"/>
    </xf>
    <xf numFmtId="44" fontId="0" fillId="0" borderId="0" xfId="2" applyFont="1" applyFill="1" applyBorder="1" applyProtection="1"/>
    <xf numFmtId="0" fontId="0" fillId="0" borderId="17" xfId="0" applyFill="1" applyBorder="1" applyProtection="1"/>
    <xf numFmtId="0" fontId="0" fillId="0" borderId="24" xfId="0" applyFill="1" applyBorder="1" applyProtection="1"/>
    <xf numFmtId="44" fontId="0" fillId="0" borderId="0" xfId="2" applyFont="1" applyFill="1" applyAlignment="1" applyProtection="1">
      <alignment horizontal="right"/>
    </xf>
    <xf numFmtId="0" fontId="3" fillId="0" borderId="19" xfId="0" applyFont="1" applyBorder="1" applyAlignment="1" applyProtection="1">
      <alignment horizontal="left"/>
    </xf>
    <xf numFmtId="0" fontId="10" fillId="3" borderId="21" xfId="0" applyFont="1" applyFill="1" applyBorder="1" applyProtection="1"/>
    <xf numFmtId="0" fontId="3" fillId="0" borderId="0" xfId="0" applyFont="1" applyFill="1" applyBorder="1" applyAlignment="1" applyProtection="1">
      <alignment horizontal="center" vertical="center" textRotation="90"/>
    </xf>
    <xf numFmtId="44" fontId="10" fillId="0" borderId="0" xfId="2" applyFont="1" applyFill="1" applyBorder="1" applyProtection="1"/>
    <xf numFmtId="0" fontId="10" fillId="0" borderId="0" xfId="0" applyFont="1" applyFill="1" applyProtection="1"/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/>
    <xf numFmtId="44" fontId="6" fillId="0" borderId="0" xfId="2" applyFont="1" applyFill="1" applyBorder="1" applyAlignment="1" applyProtection="1"/>
    <xf numFmtId="0" fontId="11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0" fontId="12" fillId="0" borderId="0" xfId="0" applyFont="1" applyFill="1" applyBorder="1" applyProtection="1"/>
    <xf numFmtId="0" fontId="12" fillId="0" borderId="0" xfId="0" applyFont="1" applyProtection="1"/>
    <xf numFmtId="0" fontId="10" fillId="3" borderId="28" xfId="0" applyFont="1" applyFill="1" applyBorder="1" applyProtection="1"/>
    <xf numFmtId="0" fontId="11" fillId="0" borderId="28" xfId="0" applyFont="1" applyFill="1" applyBorder="1" applyAlignment="1" applyProtection="1">
      <alignment horizontal="center"/>
    </xf>
    <xf numFmtId="42" fontId="12" fillId="0" borderId="28" xfId="2" applyNumberFormat="1" applyFont="1" applyBorder="1" applyAlignment="1" applyProtection="1">
      <alignment horizontal="center"/>
    </xf>
    <xf numFmtId="44" fontId="0" fillId="2" borderId="9" xfId="2" applyFont="1" applyFill="1" applyBorder="1" applyAlignment="1" applyProtection="1">
      <alignment horizontal="right"/>
    </xf>
    <xf numFmtId="44" fontId="0" fillId="2" borderId="10" xfId="2" applyFont="1" applyFill="1" applyBorder="1" applyAlignment="1" applyProtection="1">
      <alignment horizontal="right"/>
    </xf>
    <xf numFmtId="0" fontId="11" fillId="0" borderId="3" xfId="0" applyFont="1" applyFill="1" applyBorder="1" applyAlignment="1" applyProtection="1">
      <alignment horizontal="center"/>
    </xf>
    <xf numFmtId="0" fontId="11" fillId="0" borderId="4" xfId="0" applyFont="1" applyFill="1" applyBorder="1" applyAlignment="1" applyProtection="1">
      <alignment horizontal="center"/>
    </xf>
    <xf numFmtId="0" fontId="10" fillId="3" borderId="29" xfId="0" applyFont="1" applyFill="1" applyBorder="1" applyProtection="1"/>
    <xf numFmtId="0" fontId="11" fillId="0" borderId="29" xfId="0" applyFont="1" applyFill="1" applyBorder="1" applyAlignment="1" applyProtection="1">
      <alignment horizontal="center"/>
    </xf>
    <xf numFmtId="42" fontId="12" fillId="0" borderId="29" xfId="2" applyNumberFormat="1" applyFont="1" applyBorder="1" applyAlignment="1" applyProtection="1">
      <alignment horizontal="center"/>
    </xf>
    <xf numFmtId="0" fontId="0" fillId="3" borderId="2" xfId="0" applyFill="1" applyBorder="1" applyProtection="1"/>
    <xf numFmtId="0" fontId="0" fillId="3" borderId="6" xfId="0" applyFill="1" applyBorder="1" applyProtection="1"/>
    <xf numFmtId="0" fontId="11" fillId="0" borderId="5" xfId="0" applyFont="1" applyFill="1" applyBorder="1" applyAlignment="1" applyProtection="1">
      <alignment horizontal="center"/>
    </xf>
    <xf numFmtId="0" fontId="11" fillId="0" borderId="6" xfId="0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10" fillId="3" borderId="30" xfId="0" applyFont="1" applyFill="1" applyBorder="1" applyProtection="1"/>
    <xf numFmtId="0" fontId="11" fillId="0" borderId="30" xfId="0" applyFont="1" applyFill="1" applyBorder="1" applyAlignment="1" applyProtection="1">
      <alignment horizontal="center"/>
    </xf>
    <xf numFmtId="42" fontId="12" fillId="0" borderId="30" xfId="2" applyNumberFormat="1" applyFont="1" applyBorder="1" applyAlignment="1" applyProtection="1">
      <alignment horizontal="center"/>
    </xf>
    <xf numFmtId="0" fontId="0" fillId="4" borderId="17" xfId="0" applyFill="1" applyBorder="1" applyProtection="1"/>
    <xf numFmtId="44" fontId="0" fillId="4" borderId="3" xfId="2" applyFont="1" applyFill="1" applyBorder="1" applyAlignment="1" applyProtection="1">
      <alignment horizontal="right"/>
    </xf>
    <xf numFmtId="44" fontId="0" fillId="4" borderId="4" xfId="2" applyFont="1" applyFill="1" applyBorder="1" applyAlignment="1" applyProtection="1">
      <alignment horizontal="right"/>
    </xf>
    <xf numFmtId="0" fontId="3" fillId="0" borderId="0" xfId="0" applyFont="1" applyBorder="1" applyAlignment="1" applyProtection="1">
      <alignment horizontal="left"/>
    </xf>
    <xf numFmtId="49" fontId="3" fillId="0" borderId="15" xfId="0" applyNumberFormat="1" applyFont="1" applyBorder="1" applyAlignment="1" applyProtection="1">
      <alignment horizontal="left"/>
    </xf>
    <xf numFmtId="0" fontId="12" fillId="3" borderId="28" xfId="0" applyFont="1" applyFill="1" applyBorder="1" applyProtection="1"/>
    <xf numFmtId="0" fontId="12" fillId="3" borderId="29" xfId="0" applyFont="1" applyFill="1" applyBorder="1" applyProtection="1"/>
    <xf numFmtId="0" fontId="0" fillId="3" borderId="21" xfId="0" applyFill="1" applyBorder="1" applyProtection="1"/>
    <xf numFmtId="0" fontId="0" fillId="3" borderId="31" xfId="0" applyFill="1" applyBorder="1" applyProtection="1"/>
    <xf numFmtId="0" fontId="10" fillId="3" borderId="4" xfId="0" applyFont="1" applyFill="1" applyBorder="1" applyProtection="1"/>
    <xf numFmtId="44" fontId="0" fillId="0" borderId="9" xfId="2" applyFont="1" applyFill="1" applyBorder="1" applyProtection="1"/>
    <xf numFmtId="44" fontId="0" fillId="0" borderId="10" xfId="2" applyFont="1" applyFill="1" applyBorder="1" applyProtection="1"/>
    <xf numFmtId="44" fontId="0" fillId="3" borderId="9" xfId="2" applyFont="1" applyFill="1" applyBorder="1" applyProtection="1"/>
    <xf numFmtId="44" fontId="0" fillId="3" borderId="10" xfId="2" applyFont="1" applyFill="1" applyBorder="1" applyProtection="1"/>
    <xf numFmtId="0" fontId="10" fillId="3" borderId="6" xfId="0" applyFont="1" applyFill="1" applyBorder="1" applyProtection="1"/>
    <xf numFmtId="0" fontId="3" fillId="0" borderId="0" xfId="0" applyFont="1" applyFill="1" applyBorder="1" applyAlignment="1" applyProtection="1">
      <alignment horizontal="right"/>
    </xf>
    <xf numFmtId="6" fontId="12" fillId="0" borderId="2" xfId="1" applyNumberFormat="1" applyFont="1" applyFill="1" applyBorder="1" applyProtection="1"/>
    <xf numFmtId="0" fontId="0" fillId="3" borderId="9" xfId="0" applyFill="1" applyBorder="1" applyProtection="1"/>
    <xf numFmtId="0" fontId="0" fillId="3" borderId="10" xfId="0" applyFill="1" applyBorder="1" applyProtection="1"/>
    <xf numFmtId="6" fontId="12" fillId="0" borderId="4" xfId="1" applyNumberFormat="1" applyFont="1" applyFill="1" applyBorder="1" applyProtection="1"/>
    <xf numFmtId="44" fontId="0" fillId="0" borderId="9" xfId="2" applyFont="1" applyBorder="1" applyAlignment="1" applyProtection="1">
      <alignment horizontal="right"/>
    </xf>
    <xf numFmtId="44" fontId="0" fillId="0" borderId="10" xfId="2" applyFont="1" applyBorder="1" applyAlignment="1" applyProtection="1">
      <alignment horizontal="right"/>
    </xf>
    <xf numFmtId="6" fontId="12" fillId="0" borderId="6" xfId="1" applyNumberFormat="1" applyFont="1" applyFill="1" applyBorder="1" applyProtection="1"/>
    <xf numFmtId="0" fontId="12" fillId="0" borderId="0" xfId="0" applyFont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44" fontId="12" fillId="0" borderId="0" xfId="2" applyFont="1" applyAlignment="1" applyProtection="1"/>
    <xf numFmtId="44" fontId="12" fillId="0" borderId="0" xfId="2" applyFont="1" applyFill="1" applyAlignment="1" applyProtection="1"/>
    <xf numFmtId="44" fontId="4" fillId="0" borderId="18" xfId="2" applyFont="1" applyFill="1" applyBorder="1" applyProtection="1"/>
    <xf numFmtId="44" fontId="4" fillId="0" borderId="0" xfId="2" applyFont="1" applyFill="1" applyBorder="1" applyProtection="1"/>
    <xf numFmtId="0" fontId="0" fillId="0" borderId="0" xfId="0" applyFill="1" applyProtection="1"/>
    <xf numFmtId="44" fontId="1" fillId="0" borderId="0" xfId="2" applyFont="1" applyFill="1" applyProtection="1"/>
    <xf numFmtId="44" fontId="4" fillId="0" borderId="0" xfId="2" applyFont="1" applyFill="1" applyBorder="1" applyAlignment="1" applyProtection="1">
      <alignment horizontal="center" wrapText="1"/>
    </xf>
    <xf numFmtId="44" fontId="0" fillId="0" borderId="0" xfId="2" applyFont="1" applyFill="1" applyProtection="1"/>
    <xf numFmtId="0" fontId="9" fillId="0" borderId="0" xfId="0" applyFont="1" applyFill="1" applyAlignment="1" applyProtection="1">
      <alignment horizontal="center"/>
    </xf>
    <xf numFmtId="44" fontId="4" fillId="0" borderId="0" xfId="2" applyFont="1" applyFill="1" applyBorder="1" applyAlignment="1" applyProtection="1">
      <alignment horizontal="center"/>
    </xf>
    <xf numFmtId="0" fontId="1" fillId="0" borderId="0" xfId="0" applyFont="1" applyFill="1" applyProtection="1"/>
    <xf numFmtId="44" fontId="3" fillId="0" borderId="32" xfId="2" applyFont="1" applyFill="1" applyBorder="1" applyAlignment="1" applyProtection="1">
      <alignment horizontal="center" wrapText="1"/>
    </xf>
    <xf numFmtId="44" fontId="3" fillId="0" borderId="33" xfId="2" applyFont="1" applyFill="1" applyBorder="1" applyAlignment="1" applyProtection="1">
      <alignment horizontal="center" wrapText="1"/>
    </xf>
    <xf numFmtId="44" fontId="10" fillId="0" borderId="1" xfId="2" applyFont="1" applyFill="1" applyBorder="1" applyAlignment="1" applyProtection="1">
      <alignment horizontal="center"/>
    </xf>
    <xf numFmtId="44" fontId="10" fillId="0" borderId="2" xfId="2" applyFont="1" applyFill="1" applyBorder="1" applyAlignment="1" applyProtection="1">
      <alignment horizontal="center"/>
    </xf>
    <xf numFmtId="44" fontId="10" fillId="0" borderId="3" xfId="2" applyFont="1" applyFill="1" applyBorder="1" applyProtection="1"/>
    <xf numFmtId="44" fontId="10" fillId="0" borderId="4" xfId="2" applyFont="1" applyFill="1" applyBorder="1" applyProtection="1"/>
    <xf numFmtId="44" fontId="10" fillId="0" borderId="5" xfId="2" applyFont="1" applyFill="1" applyBorder="1" applyProtection="1"/>
    <xf numFmtId="44" fontId="10" fillId="0" borderId="6" xfId="2" applyFont="1" applyFill="1" applyBorder="1" applyProtection="1"/>
    <xf numFmtId="44" fontId="10" fillId="0" borderId="0" xfId="2" applyFont="1" applyFill="1" applyProtection="1"/>
    <xf numFmtId="44" fontId="10" fillId="0" borderId="1" xfId="2" applyFont="1" applyFill="1" applyBorder="1" applyProtection="1"/>
    <xf numFmtId="44" fontId="10" fillId="0" borderId="2" xfId="2" applyFont="1" applyFill="1" applyBorder="1" applyProtection="1"/>
    <xf numFmtId="44" fontId="12" fillId="0" borderId="1" xfId="2" applyFont="1" applyFill="1" applyBorder="1" applyProtection="1"/>
    <xf numFmtId="44" fontId="12" fillId="0" borderId="2" xfId="2" applyFont="1" applyFill="1" applyBorder="1" applyProtection="1"/>
    <xf numFmtId="44" fontId="12" fillId="0" borderId="3" xfId="2" applyFont="1" applyFill="1" applyBorder="1" applyProtection="1"/>
    <xf numFmtId="44" fontId="12" fillId="0" borderId="4" xfId="2" applyFont="1" applyFill="1" applyBorder="1" applyProtection="1"/>
    <xf numFmtId="44" fontId="12" fillId="0" borderId="5" xfId="2" applyFont="1" applyFill="1" applyBorder="1" applyProtection="1"/>
    <xf numFmtId="44" fontId="12" fillId="0" borderId="6" xfId="2" applyFont="1" applyFill="1" applyBorder="1" applyProtection="1"/>
    <xf numFmtId="44" fontId="12" fillId="0" borderId="34" xfId="2" applyFont="1" applyFill="1" applyBorder="1" applyProtection="1"/>
    <xf numFmtId="44" fontId="12" fillId="0" borderId="7" xfId="2" applyFont="1" applyFill="1" applyBorder="1" applyProtection="1"/>
    <xf numFmtId="44" fontId="12" fillId="0" borderId="35" xfId="2" applyFont="1" applyFill="1" applyBorder="1" applyProtection="1"/>
    <xf numFmtId="44" fontId="12" fillId="0" borderId="36" xfId="2" applyFont="1" applyFill="1" applyBorder="1" applyProtection="1"/>
    <xf numFmtId="44" fontId="12" fillId="0" borderId="0" xfId="2" applyFont="1" applyFill="1" applyProtection="1"/>
    <xf numFmtId="44" fontId="4" fillId="0" borderId="32" xfId="2" applyFont="1" applyFill="1" applyBorder="1" applyAlignment="1" applyProtection="1">
      <alignment horizontal="center" wrapText="1"/>
    </xf>
    <xf numFmtId="44" fontId="4" fillId="0" borderId="33" xfId="2" applyFont="1" applyFill="1" applyBorder="1" applyAlignment="1" applyProtection="1">
      <alignment horizontal="center" wrapText="1"/>
    </xf>
    <xf numFmtId="44" fontId="0" fillId="0" borderId="3" xfId="2" applyFont="1" applyFill="1" applyBorder="1" applyProtection="1"/>
    <xf numFmtId="44" fontId="0" fillId="0" borderId="4" xfId="2" applyFont="1" applyFill="1" applyBorder="1" applyProtection="1"/>
    <xf numFmtId="0" fontId="2" fillId="0" borderId="0" xfId="0" applyFont="1" applyProtection="1"/>
    <xf numFmtId="0" fontId="2" fillId="0" borderId="0" xfId="0" applyFont="1" applyFill="1" applyBorder="1" applyProtection="1"/>
    <xf numFmtId="0" fontId="2" fillId="0" borderId="0" xfId="0" applyFont="1" applyBorder="1" applyProtection="1"/>
    <xf numFmtId="0" fontId="13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16" xfId="0" applyFont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left"/>
    </xf>
    <xf numFmtId="0" fontId="2" fillId="0" borderId="19" xfId="0" applyFont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44" fontId="10" fillId="0" borderId="1" xfId="2" applyFont="1" applyBorder="1" applyAlignment="1" applyProtection="1"/>
    <xf numFmtId="44" fontId="10" fillId="0" borderId="2" xfId="2" applyFont="1" applyFill="1" applyBorder="1" applyAlignment="1" applyProtection="1"/>
    <xf numFmtId="44" fontId="10" fillId="0" borderId="5" xfId="2" applyFont="1" applyBorder="1" applyAlignment="1" applyProtection="1"/>
    <xf numFmtId="44" fontId="10" fillId="0" borderId="6" xfId="2" applyFont="1" applyFill="1" applyBorder="1" applyAlignment="1" applyProtection="1"/>
    <xf numFmtId="0" fontId="0" fillId="2" borderId="37" xfId="0" applyFill="1" applyBorder="1" applyAlignment="1" applyProtection="1">
      <alignment horizontal="center"/>
      <protection locked="0"/>
    </xf>
    <xf numFmtId="44" fontId="4" fillId="0" borderId="12" xfId="2" applyFont="1" applyFill="1" applyBorder="1" applyAlignment="1" applyProtection="1">
      <alignment horizontal="center"/>
    </xf>
    <xf numFmtId="44" fontId="4" fillId="0" borderId="38" xfId="2" applyFont="1" applyFill="1" applyBorder="1" applyAlignment="1" applyProtection="1">
      <alignment horizontal="center"/>
    </xf>
    <xf numFmtId="0" fontId="3" fillId="0" borderId="39" xfId="0" applyFont="1" applyBorder="1" applyAlignment="1" applyProtection="1">
      <alignment horizontal="center"/>
    </xf>
    <xf numFmtId="44" fontId="1" fillId="0" borderId="0" xfId="2" applyFont="1" applyFill="1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44" fontId="0" fillId="0" borderId="5" xfId="2" applyFont="1" applyFill="1" applyBorder="1" applyProtection="1"/>
    <xf numFmtId="44" fontId="0" fillId="0" borderId="6" xfId="2" applyFont="1" applyFill="1" applyBorder="1" applyProtection="1"/>
    <xf numFmtId="44" fontId="0" fillId="0" borderId="1" xfId="2" applyFont="1" applyFill="1" applyBorder="1" applyProtection="1"/>
    <xf numFmtId="44" fontId="0" fillId="0" borderId="2" xfId="2" applyFont="1" applyFill="1" applyBorder="1" applyProtection="1"/>
    <xf numFmtId="0" fontId="3" fillId="0" borderId="1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10" fillId="0" borderId="38" xfId="0" applyFont="1" applyBorder="1" applyProtection="1"/>
    <xf numFmtId="0" fontId="10" fillId="0" borderId="12" xfId="0" applyFont="1" applyBorder="1" applyProtection="1"/>
    <xf numFmtId="0" fontId="2" fillId="0" borderId="18" xfId="0" applyFont="1" applyBorder="1" applyAlignment="1" applyProtection="1">
      <alignment horizontal="left"/>
    </xf>
    <xf numFmtId="44" fontId="12" fillId="0" borderId="40" xfId="2" applyFont="1" applyFill="1" applyBorder="1" applyProtection="1"/>
    <xf numFmtId="44" fontId="12" fillId="0" borderId="37" xfId="2" applyFont="1" applyFill="1" applyBorder="1" applyProtection="1"/>
    <xf numFmtId="44" fontId="10" fillId="0" borderId="37" xfId="2" applyFont="1" applyFill="1" applyBorder="1" applyProtection="1"/>
    <xf numFmtId="44" fontId="10" fillId="0" borderId="41" xfId="2" applyFont="1" applyFill="1" applyBorder="1" applyProtection="1"/>
    <xf numFmtId="44" fontId="10" fillId="0" borderId="42" xfId="2" applyFont="1" applyFill="1" applyBorder="1" applyProtection="1"/>
    <xf numFmtId="44" fontId="3" fillId="0" borderId="0" xfId="2" applyFont="1" applyFill="1" applyBorder="1" applyAlignment="1" applyProtection="1">
      <alignment horizontal="center" wrapText="1"/>
    </xf>
    <xf numFmtId="0" fontId="10" fillId="0" borderId="8" xfId="0" applyFont="1" applyBorder="1" applyProtection="1"/>
    <xf numFmtId="0" fontId="12" fillId="0" borderId="0" xfId="0" applyFont="1" applyFill="1" applyProtection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44" fontId="3" fillId="0" borderId="12" xfId="2" applyFont="1" applyFill="1" applyBorder="1" applyProtection="1"/>
    <xf numFmtId="0" fontId="0" fillId="2" borderId="15" xfId="0" applyFill="1" applyBorder="1" applyAlignment="1" applyProtection="1">
      <alignment horizontal="center"/>
      <protection locked="0"/>
    </xf>
    <xf numFmtId="0" fontId="0" fillId="2" borderId="19" xfId="0" applyFill="1" applyBorder="1" applyAlignment="1" applyProtection="1">
      <alignment horizontal="center"/>
      <protection locked="0"/>
    </xf>
    <xf numFmtId="44" fontId="1" fillId="0" borderId="0" xfId="2" applyBorder="1" applyAlignment="1" applyProtection="1">
      <alignment horizontal="center"/>
    </xf>
    <xf numFmtId="44" fontId="1" fillId="0" borderId="0" xfId="2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  <xf numFmtId="44" fontId="1" fillId="0" borderId="2" xfId="2" applyFont="1" applyFill="1" applyBorder="1" applyAlignment="1" applyProtection="1">
      <alignment horizontal="center"/>
    </xf>
    <xf numFmtId="44" fontId="1" fillId="0" borderId="3" xfId="2" applyFill="1" applyBorder="1" applyProtection="1"/>
    <xf numFmtId="44" fontId="1" fillId="0" borderId="4" xfId="2" applyFill="1" applyBorder="1" applyProtection="1"/>
    <xf numFmtId="44" fontId="1" fillId="0" borderId="0" xfId="2" applyFill="1" applyBorder="1" applyProtection="1"/>
    <xf numFmtId="0" fontId="1" fillId="3" borderId="1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  <protection locked="0"/>
    </xf>
    <xf numFmtId="44" fontId="1" fillId="0" borderId="4" xfId="2" applyFont="1" applyFill="1" applyBorder="1" applyProtection="1"/>
    <xf numFmtId="0" fontId="1" fillId="3" borderId="3" xfId="0" applyFont="1" applyFill="1" applyBorder="1" applyProtection="1"/>
    <xf numFmtId="0" fontId="1" fillId="2" borderId="5" xfId="0" applyFont="1" applyFill="1" applyBorder="1" applyAlignment="1" applyProtection="1">
      <alignment horizontal="center"/>
      <protection locked="0"/>
    </xf>
    <xf numFmtId="44" fontId="1" fillId="0" borderId="6" xfId="2" applyFont="1" applyFill="1" applyBorder="1" applyProtection="1"/>
    <xf numFmtId="0" fontId="1" fillId="3" borderId="5" xfId="0" applyFont="1" applyFill="1" applyBorder="1" applyProtection="1"/>
    <xf numFmtId="44" fontId="1" fillId="0" borderId="2" xfId="2" applyFont="1" applyFill="1" applyBorder="1" applyProtection="1"/>
    <xf numFmtId="0" fontId="1" fillId="3" borderId="1" xfId="0" applyFont="1" applyFill="1" applyBorder="1" applyProtection="1"/>
    <xf numFmtId="44" fontId="1" fillId="0" borderId="5" xfId="2" applyFill="1" applyBorder="1" applyProtection="1"/>
    <xf numFmtId="44" fontId="1" fillId="0" borderId="6" xfId="2" applyFill="1" applyBorder="1" applyProtection="1"/>
    <xf numFmtId="44" fontId="1" fillId="0" borderId="0" xfId="2" applyFill="1" applyProtection="1"/>
    <xf numFmtId="44" fontId="1" fillId="0" borderId="0" xfId="2" applyAlignment="1" applyProtection="1">
      <alignment horizontal="right"/>
    </xf>
    <xf numFmtId="44" fontId="1" fillId="0" borderId="1" xfId="2" applyFill="1" applyBorder="1" applyProtection="1"/>
    <xf numFmtId="44" fontId="1" fillId="0" borderId="2" xfId="2" applyFill="1" applyBorder="1" applyProtection="1"/>
    <xf numFmtId="44" fontId="1" fillId="0" borderId="40" xfId="2" applyFont="1" applyFill="1" applyBorder="1" applyProtection="1"/>
    <xf numFmtId="44" fontId="1" fillId="0" borderId="37" xfId="2" applyFont="1" applyFill="1" applyBorder="1" applyProtection="1"/>
    <xf numFmtId="0" fontId="1" fillId="3" borderId="4" xfId="0" applyFont="1" applyFill="1" applyBorder="1" applyProtection="1"/>
    <xf numFmtId="44" fontId="1" fillId="0" borderId="0" xfId="2" applyFill="1" applyBorder="1" applyAlignment="1" applyProtection="1">
      <alignment horizontal="right"/>
    </xf>
    <xf numFmtId="44" fontId="1" fillId="0" borderId="41" xfId="2" applyFont="1" applyFill="1" applyBorder="1" applyProtection="1"/>
    <xf numFmtId="44" fontId="1" fillId="0" borderId="42" xfId="2" applyFont="1" applyFill="1" applyBorder="1" applyProtection="1"/>
    <xf numFmtId="0" fontId="1" fillId="3" borderId="6" xfId="0" applyFont="1" applyFill="1" applyBorder="1" applyProtection="1"/>
    <xf numFmtId="0" fontId="1" fillId="3" borderId="2" xfId="0" applyFont="1" applyFill="1" applyBorder="1" applyProtection="1"/>
    <xf numFmtId="44" fontId="1" fillId="3" borderId="9" xfId="2" applyFill="1" applyBorder="1" applyProtection="1"/>
    <xf numFmtId="44" fontId="1" fillId="3" borderId="10" xfId="2" applyFill="1" applyBorder="1" applyProtection="1"/>
    <xf numFmtId="0" fontId="3" fillId="0" borderId="0" xfId="0" applyFont="1" applyFill="1" applyBorder="1" applyAlignment="1" applyProtection="1">
      <alignment vertical="center" textRotation="90"/>
    </xf>
    <xf numFmtId="0" fontId="3" fillId="0" borderId="18" xfId="0" applyFont="1" applyBorder="1" applyAlignment="1" applyProtection="1">
      <alignment horizontal="left"/>
    </xf>
    <xf numFmtId="164" fontId="3" fillId="0" borderId="43" xfId="0" applyNumberFormat="1" applyFont="1" applyFill="1" applyBorder="1" applyAlignment="1" applyProtection="1"/>
    <xf numFmtId="0" fontId="3" fillId="0" borderId="18" xfId="0" applyFont="1" applyBorder="1" applyAlignment="1" applyProtection="1"/>
    <xf numFmtId="164" fontId="3" fillId="0" borderId="0" xfId="0" applyNumberFormat="1" applyFont="1" applyBorder="1" applyAlignment="1" applyProtection="1">
      <alignment horizontal="left"/>
    </xf>
    <xf numFmtId="164" fontId="3" fillId="0" borderId="43" xfId="0" applyNumberFormat="1" applyFont="1" applyBorder="1" applyAlignment="1" applyProtection="1">
      <alignment horizontal="left"/>
    </xf>
    <xf numFmtId="164" fontId="3" fillId="0" borderId="44" xfId="0" applyNumberFormat="1" applyFont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vertical="center" textRotation="90"/>
    </xf>
    <xf numFmtId="42" fontId="12" fillId="0" borderId="0" xfId="2" applyNumberFormat="1" applyFont="1" applyFill="1" applyBorder="1" applyAlignment="1" applyProtection="1">
      <alignment horizontal="center"/>
    </xf>
    <xf numFmtId="44" fontId="12" fillId="0" borderId="0" xfId="2" applyFont="1" applyFill="1" applyBorder="1" applyAlignment="1" applyProtection="1"/>
    <xf numFmtId="0" fontId="5" fillId="0" borderId="0" xfId="0" applyFont="1" applyBorder="1" applyAlignment="1" applyProtection="1"/>
    <xf numFmtId="0" fontId="6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center" textRotation="90" wrapText="1"/>
    </xf>
    <xf numFmtId="0" fontId="0" fillId="0" borderId="0" xfId="0" applyFill="1" applyBorder="1" applyAlignment="1" applyProtection="1">
      <alignment vertical="center"/>
    </xf>
    <xf numFmtId="0" fontId="0" fillId="2" borderId="45" xfId="0" applyFill="1" applyBorder="1" applyAlignment="1" applyProtection="1">
      <alignment horizontal="center"/>
      <protection locked="0"/>
    </xf>
    <xf numFmtId="44" fontId="1" fillId="0" borderId="34" xfId="2" applyFill="1" applyBorder="1" applyProtection="1"/>
    <xf numFmtId="44" fontId="1" fillId="0" borderId="7" xfId="2" applyFill="1" applyBorder="1" applyProtection="1"/>
    <xf numFmtId="44" fontId="1" fillId="0" borderId="24" xfId="2" applyFill="1" applyBorder="1" applyProtection="1"/>
    <xf numFmtId="0" fontId="0" fillId="0" borderId="44" xfId="0" applyFill="1" applyBorder="1" applyProtection="1"/>
    <xf numFmtId="0" fontId="1" fillId="0" borderId="0" xfId="0" applyFont="1" applyFill="1" applyBorder="1" applyAlignment="1" applyProtection="1"/>
    <xf numFmtId="0" fontId="4" fillId="0" borderId="32" xfId="0" applyFont="1" applyBorder="1" applyAlignment="1" applyProtection="1">
      <alignment horizontal="center" wrapText="1"/>
    </xf>
    <xf numFmtId="0" fontId="4" fillId="0" borderId="33" xfId="0" applyFont="1" applyBorder="1" applyAlignment="1" applyProtection="1">
      <alignment horizontal="center" wrapText="1"/>
    </xf>
    <xf numFmtId="0" fontId="3" fillId="0" borderId="32" xfId="0" applyFont="1" applyBorder="1" applyAlignment="1" applyProtection="1">
      <alignment horizontal="center" wrapText="1"/>
    </xf>
    <xf numFmtId="0" fontId="3" fillId="0" borderId="33" xfId="0" applyFont="1" applyBorder="1" applyAlignment="1" applyProtection="1">
      <alignment horizontal="center" wrapText="1"/>
    </xf>
    <xf numFmtId="42" fontId="10" fillId="0" borderId="43" xfId="2" applyNumberFormat="1" applyFont="1" applyBorder="1" applyAlignment="1" applyProtection="1">
      <alignment horizontal="center"/>
    </xf>
    <xf numFmtId="42" fontId="10" fillId="0" borderId="38" xfId="2" applyNumberFormat="1" applyFont="1" applyBorder="1" applyAlignment="1" applyProtection="1">
      <alignment horizontal="center"/>
    </xf>
    <xf numFmtId="44" fontId="2" fillId="0" borderId="2" xfId="2" applyFont="1" applyFill="1" applyBorder="1" applyAlignment="1" applyProtection="1">
      <alignment horizontal="center"/>
    </xf>
    <xf numFmtId="42" fontId="10" fillId="0" borderId="24" xfId="2" applyNumberFormat="1" applyFont="1" applyBorder="1" applyAlignment="1" applyProtection="1">
      <alignment horizontal="center"/>
    </xf>
    <xf numFmtId="44" fontId="2" fillId="0" borderId="4" xfId="2" applyFont="1" applyFill="1" applyBorder="1" applyAlignment="1" applyProtection="1">
      <alignment horizontal="center"/>
    </xf>
    <xf numFmtId="42" fontId="10" fillId="0" borderId="44" xfId="2" applyNumberFormat="1" applyFont="1" applyBorder="1" applyAlignment="1" applyProtection="1">
      <alignment horizontal="center"/>
    </xf>
    <xf numFmtId="42" fontId="10" fillId="0" borderId="46" xfId="2" applyNumberFormat="1" applyFont="1" applyBorder="1" applyAlignment="1" applyProtection="1">
      <alignment horizontal="center"/>
    </xf>
    <xf numFmtId="44" fontId="2" fillId="0" borderId="6" xfId="2" applyFont="1" applyFill="1" applyBorder="1" applyAlignment="1" applyProtection="1">
      <alignment horizontal="center"/>
    </xf>
    <xf numFmtId="42" fontId="11" fillId="0" borderId="43" xfId="0" applyNumberFormat="1" applyFont="1" applyBorder="1" applyAlignment="1" applyProtection="1">
      <alignment horizontal="center"/>
    </xf>
    <xf numFmtId="42" fontId="11" fillId="0" borderId="38" xfId="0" applyNumberFormat="1" applyFont="1" applyBorder="1" applyAlignment="1" applyProtection="1">
      <alignment horizontal="center"/>
    </xf>
    <xf numFmtId="42" fontId="11" fillId="0" borderId="0" xfId="0" applyNumberFormat="1" applyFont="1" applyBorder="1" applyAlignment="1" applyProtection="1">
      <alignment horizontal="center"/>
    </xf>
    <xf numFmtId="42" fontId="11" fillId="0" borderId="24" xfId="0" applyNumberFormat="1" applyFont="1" applyBorder="1" applyAlignment="1" applyProtection="1">
      <alignment horizontal="center"/>
    </xf>
    <xf numFmtId="42" fontId="12" fillId="0" borderId="0" xfId="2" applyNumberFormat="1" applyFont="1" applyBorder="1" applyAlignment="1" applyProtection="1">
      <alignment horizontal="center"/>
    </xf>
    <xf numFmtId="42" fontId="12" fillId="0" borderId="24" xfId="2" applyNumberFormat="1" applyFont="1" applyBorder="1" applyAlignment="1" applyProtection="1">
      <alignment horizontal="center"/>
    </xf>
    <xf numFmtId="42" fontId="12" fillId="0" borderId="44" xfId="2" applyNumberFormat="1" applyFont="1" applyBorder="1" applyAlignment="1" applyProtection="1">
      <alignment horizontal="center"/>
    </xf>
    <xf numFmtId="42" fontId="12" fillId="0" borderId="46" xfId="2" applyNumberFormat="1" applyFont="1" applyBorder="1" applyAlignment="1" applyProtection="1">
      <alignment horizontal="center"/>
    </xf>
    <xf numFmtId="42" fontId="12" fillId="0" borderId="43" xfId="2" applyNumberFormat="1" applyFont="1" applyBorder="1" applyAlignment="1" applyProtection="1">
      <alignment horizontal="center"/>
    </xf>
    <xf numFmtId="42" fontId="12" fillId="0" borderId="38" xfId="2" applyNumberFormat="1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left"/>
    </xf>
    <xf numFmtId="44" fontId="0" fillId="0" borderId="2" xfId="2" applyFont="1" applyFill="1" applyBorder="1" applyAlignment="1" applyProtection="1">
      <alignment horizontal="center"/>
    </xf>
    <xf numFmtId="0" fontId="1" fillId="3" borderId="25" xfId="0" applyFont="1" applyFill="1" applyBorder="1" applyProtection="1"/>
    <xf numFmtId="165" fontId="12" fillId="0" borderId="1" xfId="2" applyNumberFormat="1" applyFont="1" applyFill="1" applyBorder="1" applyProtection="1"/>
    <xf numFmtId="165" fontId="12" fillId="0" borderId="2" xfId="2" applyNumberFormat="1" applyFont="1" applyFill="1" applyBorder="1" applyProtection="1"/>
    <xf numFmtId="0" fontId="5" fillId="0" borderId="16" xfId="0" applyFont="1" applyBorder="1" applyAlignment="1" applyProtection="1">
      <alignment horizontal="left"/>
    </xf>
    <xf numFmtId="44" fontId="0" fillId="0" borderId="4" xfId="2" applyFont="1" applyFill="1" applyBorder="1" applyAlignment="1" applyProtection="1">
      <alignment horizontal="center"/>
    </xf>
    <xf numFmtId="0" fontId="1" fillId="3" borderId="26" xfId="0" applyFont="1" applyFill="1" applyBorder="1" applyProtection="1"/>
    <xf numFmtId="165" fontId="12" fillId="0" borderId="3" xfId="2" applyNumberFormat="1" applyFont="1" applyFill="1" applyBorder="1" applyProtection="1"/>
    <xf numFmtId="165" fontId="12" fillId="0" borderId="4" xfId="2" applyNumberFormat="1" applyFont="1" applyFill="1" applyBorder="1" applyProtection="1"/>
    <xf numFmtId="0" fontId="5" fillId="0" borderId="19" xfId="0" applyFont="1" applyBorder="1" applyAlignment="1" applyProtection="1">
      <alignment horizontal="left"/>
    </xf>
    <xf numFmtId="44" fontId="0" fillId="0" borderId="6" xfId="2" applyFont="1" applyFill="1" applyBorder="1" applyAlignment="1" applyProtection="1">
      <alignment horizontal="center"/>
    </xf>
    <xf numFmtId="0" fontId="1" fillId="3" borderId="27" xfId="0" applyFont="1" applyFill="1" applyBorder="1" applyProtection="1"/>
    <xf numFmtId="165" fontId="12" fillId="0" borderId="5" xfId="2" applyNumberFormat="1" applyFont="1" applyFill="1" applyBorder="1" applyProtection="1"/>
    <xf numFmtId="165" fontId="12" fillId="0" borderId="6" xfId="2" applyNumberFormat="1" applyFont="1" applyFill="1" applyBorder="1" applyProtection="1"/>
    <xf numFmtId="0" fontId="0" fillId="3" borderId="47" xfId="0" applyFill="1" applyBorder="1" applyProtection="1"/>
    <xf numFmtId="44" fontId="0" fillId="0" borderId="16" xfId="2" applyFont="1" applyFill="1" applyBorder="1" applyProtection="1"/>
    <xf numFmtId="44" fontId="0" fillId="0" borderId="19" xfId="2" applyFont="1" applyFill="1" applyBorder="1" applyProtection="1"/>
    <xf numFmtId="44" fontId="0" fillId="0" borderId="34" xfId="2" applyFont="1" applyFill="1" applyBorder="1" applyProtection="1"/>
    <xf numFmtId="44" fontId="0" fillId="0" borderId="48" xfId="2" applyFont="1" applyFill="1" applyBorder="1" applyProtection="1"/>
    <xf numFmtId="44" fontId="0" fillId="0" borderId="7" xfId="2" applyFont="1" applyFill="1" applyBorder="1" applyProtection="1"/>
    <xf numFmtId="44" fontId="4" fillId="0" borderId="9" xfId="2" applyFont="1" applyFill="1" applyBorder="1" applyAlignment="1" applyProtection="1">
      <alignment horizontal="center" wrapText="1"/>
    </xf>
    <xf numFmtId="44" fontId="4" fillId="0" borderId="10" xfId="2" applyFont="1" applyFill="1" applyBorder="1" applyAlignment="1" applyProtection="1">
      <alignment horizontal="center" wrapText="1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40" xfId="0" applyFill="1" applyBorder="1" applyAlignment="1" applyProtection="1">
      <alignment horizontal="center"/>
      <protection locked="0"/>
    </xf>
    <xf numFmtId="164" fontId="2" fillId="0" borderId="49" xfId="0" applyNumberFormat="1" applyFont="1" applyFill="1" applyBorder="1" applyAlignment="1" applyProtection="1">
      <alignment horizontal="left"/>
    </xf>
    <xf numFmtId="164" fontId="2" fillId="0" borderId="50" xfId="0" applyNumberFormat="1" applyFont="1" applyBorder="1" applyAlignment="1" applyProtection="1">
      <alignment horizontal="left"/>
    </xf>
    <xf numFmtId="0" fontId="2" fillId="0" borderId="51" xfId="0" applyFont="1" applyBorder="1" applyAlignment="1" applyProtection="1">
      <alignment horizontal="left"/>
    </xf>
    <xf numFmtId="164" fontId="2" fillId="0" borderId="49" xfId="0" applyNumberFormat="1" applyFont="1" applyBorder="1" applyAlignment="1" applyProtection="1">
      <alignment horizontal="left"/>
    </xf>
    <xf numFmtId="0" fontId="2" fillId="0" borderId="50" xfId="0" applyFont="1" applyBorder="1" applyAlignment="1" applyProtection="1">
      <alignment horizontal="left"/>
    </xf>
    <xf numFmtId="164" fontId="2" fillId="0" borderId="51" xfId="0" applyNumberFormat="1" applyFont="1" applyBorder="1" applyAlignment="1" applyProtection="1">
      <alignment horizontal="left"/>
    </xf>
    <xf numFmtId="44" fontId="1" fillId="0" borderId="11" xfId="2" applyFont="1" applyFill="1" applyBorder="1" applyProtection="1"/>
    <xf numFmtId="44" fontId="0" fillId="0" borderId="40" xfId="2" applyFont="1" applyFill="1" applyBorder="1" applyAlignment="1" applyProtection="1">
      <alignment horizontal="center"/>
    </xf>
    <xf numFmtId="44" fontId="0" fillId="0" borderId="37" xfId="2" applyFont="1" applyFill="1" applyBorder="1" applyAlignment="1" applyProtection="1">
      <alignment horizontal="center"/>
    </xf>
    <xf numFmtId="44" fontId="0" fillId="0" borderId="11" xfId="2" applyFont="1" applyFill="1" applyBorder="1" applyAlignment="1" applyProtection="1">
      <alignment horizontal="center"/>
    </xf>
    <xf numFmtId="44" fontId="1" fillId="0" borderId="40" xfId="2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2" borderId="40" xfId="0" applyFont="1" applyFill="1" applyBorder="1" applyAlignment="1" applyProtection="1">
      <alignment horizontal="center"/>
      <protection locked="0"/>
    </xf>
    <xf numFmtId="0" fontId="1" fillId="2" borderId="37" xfId="0" applyFont="1" applyFill="1" applyBorder="1" applyAlignment="1" applyProtection="1">
      <alignment horizontal="center"/>
      <protection locked="0"/>
    </xf>
    <xf numFmtId="0" fontId="1" fillId="2" borderId="11" xfId="0" applyFont="1" applyFill="1" applyBorder="1" applyAlignment="1" applyProtection="1">
      <alignment horizontal="center"/>
      <protection locked="0"/>
    </xf>
    <xf numFmtId="49" fontId="2" fillId="0" borderId="15" xfId="0" applyNumberFormat="1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49" fontId="3" fillId="0" borderId="25" xfId="0" applyNumberFormat="1" applyFont="1" applyBorder="1" applyAlignment="1" applyProtection="1">
      <alignment horizontal="right"/>
    </xf>
    <xf numFmtId="49" fontId="3" fillId="0" borderId="26" xfId="0" applyNumberFormat="1" applyFont="1" applyBorder="1" applyAlignment="1" applyProtection="1">
      <alignment horizontal="right"/>
    </xf>
    <xf numFmtId="49" fontId="3" fillId="0" borderId="27" xfId="0" applyNumberFormat="1" applyFont="1" applyBorder="1" applyAlignment="1" applyProtection="1">
      <alignment horizontal="right"/>
    </xf>
    <xf numFmtId="0" fontId="11" fillId="0" borderId="40" xfId="0" applyFont="1" applyFill="1" applyBorder="1" applyAlignment="1" applyProtection="1">
      <alignment horizontal="center"/>
    </xf>
    <xf numFmtId="0" fontId="11" fillId="0" borderId="37" xfId="0" applyFont="1" applyFill="1" applyBorder="1" applyAlignment="1" applyProtection="1">
      <alignment horizontal="center"/>
    </xf>
    <xf numFmtId="0" fontId="11" fillId="0" borderId="11" xfId="0" applyFont="1" applyFill="1" applyBorder="1" applyAlignment="1" applyProtection="1">
      <alignment horizont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/>
    <xf numFmtId="0" fontId="15" fillId="0" borderId="0" xfId="0" applyFont="1" applyProtection="1"/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center"/>
    </xf>
    <xf numFmtId="0" fontId="15" fillId="0" borderId="0" xfId="0" applyFont="1" applyFill="1" applyBorder="1" applyProtection="1"/>
    <xf numFmtId="44" fontId="15" fillId="0" borderId="0" xfId="2" applyFont="1" applyBorder="1" applyProtection="1"/>
    <xf numFmtId="44" fontId="15" fillId="0" borderId="0" xfId="2" applyFont="1" applyProtection="1"/>
    <xf numFmtId="0" fontId="15" fillId="2" borderId="29" xfId="0" applyFont="1" applyFill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</xf>
    <xf numFmtId="44" fontId="16" fillId="0" borderId="0" xfId="2" applyFont="1" applyFill="1" applyBorder="1" applyAlignment="1" applyProtection="1">
      <alignment horizontal="center"/>
    </xf>
    <xf numFmtId="0" fontId="17" fillId="0" borderId="8" xfId="0" applyFont="1" applyBorder="1" applyAlignment="1" applyProtection="1">
      <alignment horizontal="center" wrapText="1"/>
    </xf>
    <xf numFmtId="164" fontId="16" fillId="0" borderId="12" xfId="0" applyNumberFormat="1" applyFont="1" applyBorder="1" applyAlignment="1" applyProtection="1">
      <alignment horizontal="left"/>
    </xf>
    <xf numFmtId="0" fontId="15" fillId="0" borderId="12" xfId="0" applyFont="1" applyBorder="1" applyAlignment="1" applyProtection="1">
      <alignment horizontal="center"/>
    </xf>
    <xf numFmtId="0" fontId="15" fillId="0" borderId="43" xfId="0" applyFont="1" applyBorder="1" applyAlignment="1" applyProtection="1">
      <alignment horizontal="center"/>
    </xf>
    <xf numFmtId="0" fontId="15" fillId="0" borderId="38" xfId="0" applyFont="1" applyBorder="1" applyAlignment="1" applyProtection="1">
      <alignment horizontal="center"/>
    </xf>
    <xf numFmtId="0" fontId="15" fillId="0" borderId="43" xfId="0" applyFont="1" applyFill="1" applyBorder="1" applyProtection="1"/>
    <xf numFmtId="44" fontId="15" fillId="5" borderId="43" xfId="2" applyFont="1" applyFill="1" applyBorder="1" applyProtection="1"/>
    <xf numFmtId="44" fontId="15" fillId="5" borderId="38" xfId="2" applyFont="1" applyFill="1" applyBorder="1" applyProtection="1"/>
    <xf numFmtId="0" fontId="16" fillId="0" borderId="17" xfId="0" applyFont="1" applyBorder="1" applyAlignment="1" applyProtection="1">
      <alignment horizontal="right"/>
    </xf>
    <xf numFmtId="0" fontId="15" fillId="2" borderId="3" xfId="0" applyFont="1" applyFill="1" applyBorder="1" applyAlignment="1" applyProtection="1">
      <alignment horizontal="center"/>
      <protection locked="0"/>
    </xf>
    <xf numFmtId="0" fontId="15" fillId="2" borderId="4" xfId="0" applyFont="1" applyFill="1" applyBorder="1" applyAlignment="1" applyProtection="1">
      <alignment horizontal="center"/>
      <protection locked="0"/>
    </xf>
    <xf numFmtId="0" fontId="15" fillId="3" borderId="0" xfId="0" applyFont="1" applyFill="1" applyBorder="1" applyProtection="1"/>
    <xf numFmtId="44" fontId="15" fillId="5" borderId="0" xfId="2" applyFont="1" applyFill="1" applyBorder="1" applyProtection="1"/>
    <xf numFmtId="44" fontId="15" fillId="5" borderId="24" xfId="2" applyFont="1" applyFill="1" applyBorder="1" applyProtection="1"/>
    <xf numFmtId="44" fontId="15" fillId="0" borderId="0" xfId="2" applyFont="1" applyFill="1" applyBorder="1" applyProtection="1"/>
    <xf numFmtId="0" fontId="16" fillId="0" borderId="17" xfId="0" applyFont="1" applyFill="1" applyBorder="1" applyAlignment="1" applyProtection="1">
      <alignment horizontal="right"/>
    </xf>
    <xf numFmtId="0" fontId="15" fillId="0" borderId="17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center"/>
    </xf>
    <xf numFmtId="0" fontId="15" fillId="0" borderId="24" xfId="0" applyFont="1" applyFill="1" applyBorder="1" applyAlignment="1" applyProtection="1">
      <alignment horizontal="center"/>
    </xf>
    <xf numFmtId="0" fontId="15" fillId="0" borderId="0" xfId="0" applyFont="1" applyFill="1" applyProtection="1"/>
    <xf numFmtId="164" fontId="16" fillId="0" borderId="17" xfId="0" applyNumberFormat="1" applyFont="1" applyBorder="1" applyAlignment="1" applyProtection="1">
      <alignment horizontal="left"/>
    </xf>
    <xf numFmtId="0" fontId="15" fillId="0" borderId="17" xfId="0" applyFont="1" applyBorder="1" applyAlignment="1" applyProtection="1">
      <alignment horizontal="center"/>
    </xf>
    <xf numFmtId="0" fontId="15" fillId="0" borderId="24" xfId="0" applyFont="1" applyBorder="1" applyAlignment="1" applyProtection="1">
      <alignment horizontal="center"/>
    </xf>
    <xf numFmtId="164" fontId="16" fillId="0" borderId="17" xfId="0" applyNumberFormat="1" applyFont="1" applyBorder="1" applyAlignment="1" applyProtection="1">
      <alignment horizontal="right"/>
    </xf>
    <xf numFmtId="164" fontId="16" fillId="0" borderId="17" xfId="0" applyNumberFormat="1" applyFont="1" applyFill="1" applyBorder="1" applyAlignment="1" applyProtection="1">
      <alignment horizontal="right"/>
    </xf>
    <xf numFmtId="164" fontId="16" fillId="0" borderId="17" xfId="0" applyNumberFormat="1" applyFont="1" applyFill="1" applyBorder="1" applyAlignment="1" applyProtection="1">
      <alignment horizontal="left"/>
    </xf>
    <xf numFmtId="0" fontId="16" fillId="0" borderId="17" xfId="0" applyFont="1" applyBorder="1" applyAlignment="1" applyProtection="1">
      <alignment horizontal="left"/>
    </xf>
    <xf numFmtId="0" fontId="16" fillId="0" borderId="17" xfId="0" applyFont="1" applyFill="1" applyBorder="1" applyAlignment="1" applyProtection="1">
      <alignment horizontal="left"/>
    </xf>
    <xf numFmtId="0" fontId="16" fillId="0" borderId="18" xfId="0" applyFont="1" applyBorder="1" applyAlignment="1" applyProtection="1">
      <alignment horizontal="right"/>
    </xf>
    <xf numFmtId="0" fontId="15" fillId="2" borderId="5" xfId="0" applyFont="1" applyFill="1" applyBorder="1" applyAlignment="1" applyProtection="1">
      <alignment horizontal="center"/>
      <protection locked="0"/>
    </xf>
    <xf numFmtId="0" fontId="15" fillId="2" borderId="30" xfId="0" applyFont="1" applyFill="1" applyBorder="1" applyAlignment="1" applyProtection="1">
      <alignment horizontal="center"/>
      <protection locked="0"/>
    </xf>
    <xf numFmtId="0" fontId="15" fillId="2" borderId="6" xfId="0" applyFont="1" applyFill="1" applyBorder="1" applyAlignment="1" applyProtection="1">
      <alignment horizontal="center"/>
      <protection locked="0"/>
    </xf>
    <xf numFmtId="0" fontId="15" fillId="3" borderId="44" xfId="0" applyFont="1" applyFill="1" applyBorder="1" applyProtection="1"/>
    <xf numFmtId="44" fontId="15" fillId="5" borderId="44" xfId="2" applyFont="1" applyFill="1" applyBorder="1" applyProtection="1"/>
    <xf numFmtId="44" fontId="15" fillId="5" borderId="46" xfId="2" applyFont="1" applyFill="1" applyBorder="1" applyProtection="1"/>
    <xf numFmtId="44" fontId="15" fillId="0" borderId="0" xfId="2" applyFont="1" applyFill="1" applyProtection="1"/>
    <xf numFmtId="0" fontId="16" fillId="0" borderId="0" xfId="0" applyFont="1" applyAlignment="1" applyProtection="1">
      <alignment horizontal="right"/>
    </xf>
    <xf numFmtId="0" fontId="15" fillId="2" borderId="15" xfId="0" applyFont="1" applyFill="1" applyBorder="1" applyAlignment="1" applyProtection="1">
      <alignment horizontal="center"/>
      <protection locked="0"/>
    </xf>
    <xf numFmtId="0" fontId="15" fillId="0" borderId="12" xfId="0" applyFont="1" applyBorder="1" applyProtection="1"/>
    <xf numFmtId="0" fontId="15" fillId="0" borderId="43" xfId="0" applyFont="1" applyBorder="1" applyProtection="1"/>
    <xf numFmtId="0" fontId="15" fillId="2" borderId="43" xfId="0" applyFont="1" applyFill="1" applyBorder="1" applyProtection="1"/>
    <xf numFmtId="0" fontId="15" fillId="2" borderId="38" xfId="0" applyFont="1" applyFill="1" applyBorder="1" applyProtection="1"/>
    <xf numFmtId="0" fontId="15" fillId="0" borderId="18" xfId="0" applyFont="1" applyBorder="1" applyProtection="1"/>
    <xf numFmtId="0" fontId="15" fillId="0" borderId="44" xfId="0" applyFont="1" applyBorder="1" applyProtection="1"/>
    <xf numFmtId="0" fontId="15" fillId="2" borderId="44" xfId="0" applyFont="1" applyFill="1" applyBorder="1" applyProtection="1"/>
    <xf numFmtId="0" fontId="15" fillId="2" borderId="46" xfId="0" applyFont="1" applyFill="1" applyBorder="1" applyProtection="1"/>
    <xf numFmtId="44" fontId="15" fillId="0" borderId="52" xfId="2" applyFont="1" applyFill="1" applyBorder="1" applyProtection="1"/>
    <xf numFmtId="44" fontId="15" fillId="0" borderId="49" xfId="2" applyFont="1" applyFill="1" applyBorder="1" applyProtection="1"/>
    <xf numFmtId="44" fontId="15" fillId="0" borderId="51" xfId="2" applyFont="1" applyFill="1" applyBorder="1" applyProtection="1"/>
    <xf numFmtId="44" fontId="15" fillId="5" borderId="12" xfId="2" applyFont="1" applyFill="1" applyBorder="1" applyProtection="1"/>
    <xf numFmtId="44" fontId="15" fillId="5" borderId="17" xfId="2" applyFont="1" applyFill="1" applyBorder="1" applyProtection="1"/>
    <xf numFmtId="44" fontId="15" fillId="5" borderId="18" xfId="2" applyFont="1" applyFill="1" applyBorder="1" applyProtection="1"/>
    <xf numFmtId="44" fontId="15" fillId="5" borderId="39" xfId="2" applyFont="1" applyFill="1" applyBorder="1" applyProtection="1"/>
    <xf numFmtId="44" fontId="15" fillId="5" borderId="53" xfId="2" applyFont="1" applyFill="1" applyBorder="1" applyProtection="1"/>
    <xf numFmtId="0" fontId="15" fillId="0" borderId="43" xfId="0" applyFont="1" applyFill="1" applyBorder="1" applyAlignment="1" applyProtection="1">
      <alignment horizontal="center"/>
    </xf>
    <xf numFmtId="0" fontId="15" fillId="0" borderId="44" xfId="0" applyFont="1" applyFill="1" applyBorder="1" applyAlignment="1" applyProtection="1">
      <alignment horizontal="center"/>
    </xf>
    <xf numFmtId="0" fontId="16" fillId="0" borderId="32" xfId="0" applyFont="1" applyBorder="1" applyAlignment="1" applyProtection="1">
      <alignment horizontal="center" wrapText="1"/>
    </xf>
    <xf numFmtId="0" fontId="16" fillId="0" borderId="54" xfId="0" applyFont="1" applyBorder="1" applyAlignment="1" applyProtection="1">
      <alignment horizontal="center" wrapText="1"/>
    </xf>
    <xf numFmtId="0" fontId="16" fillId="0" borderId="33" xfId="0" applyFont="1" applyBorder="1" applyAlignment="1" applyProtection="1">
      <alignment horizontal="center" wrapText="1"/>
    </xf>
    <xf numFmtId="0" fontId="4" fillId="0" borderId="9" xfId="0" applyFont="1" applyBorder="1" applyAlignment="1" applyProtection="1">
      <alignment horizontal="center" wrapText="1"/>
    </xf>
    <xf numFmtId="0" fontId="4" fillId="0" borderId="10" xfId="0" applyFont="1" applyBorder="1" applyAlignment="1" applyProtection="1">
      <alignment horizontal="center" wrapText="1"/>
    </xf>
    <xf numFmtId="44" fontId="3" fillId="0" borderId="9" xfId="2" applyFont="1" applyFill="1" applyBorder="1" applyAlignment="1" applyProtection="1">
      <alignment horizontal="center" wrapText="1"/>
    </xf>
    <xf numFmtId="44" fontId="3" fillId="0" borderId="10" xfId="2" applyFont="1" applyFill="1" applyBorder="1" applyAlignment="1" applyProtection="1">
      <alignment horizontal="center" wrapText="1"/>
    </xf>
    <xf numFmtId="44" fontId="3" fillId="0" borderId="18" xfId="2" applyFont="1" applyFill="1" applyBorder="1" applyProtection="1"/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/>
    <xf numFmtId="164" fontId="2" fillId="0" borderId="55" xfId="0" applyNumberFormat="1" applyFont="1" applyBorder="1" applyAlignment="1" applyProtection="1">
      <alignment horizontal="left"/>
    </xf>
    <xf numFmtId="0" fontId="2" fillId="0" borderId="56" xfId="0" applyFont="1" applyBorder="1" applyAlignment="1" applyProtection="1">
      <alignment horizontal="left"/>
    </xf>
    <xf numFmtId="164" fontId="2" fillId="0" borderId="56" xfId="0" applyNumberFormat="1" applyFont="1" applyBorder="1" applyAlignment="1" applyProtection="1">
      <alignment horizontal="left"/>
    </xf>
    <xf numFmtId="164" fontId="2" fillId="0" borderId="57" xfId="0" applyNumberFormat="1" applyFont="1" applyBorder="1" applyAlignment="1" applyProtection="1">
      <alignment horizontal="left"/>
    </xf>
    <xf numFmtId="164" fontId="2" fillId="0" borderId="55" xfId="0" applyNumberFormat="1" applyFont="1" applyFill="1" applyBorder="1" applyAlignment="1" applyProtection="1">
      <alignment horizontal="left"/>
    </xf>
    <xf numFmtId="0" fontId="2" fillId="0" borderId="57" xfId="0" applyFont="1" applyBorder="1" applyAlignment="1" applyProtection="1">
      <alignment horizontal="left"/>
    </xf>
    <xf numFmtId="0" fontId="2" fillId="0" borderId="58" xfId="0" applyNumberFormat="1" applyFont="1" applyBorder="1" applyAlignment="1" applyProtection="1">
      <alignment horizontal="left"/>
    </xf>
    <xf numFmtId="0" fontId="2" fillId="0" borderId="41" xfId="0" applyNumberFormat="1" applyFont="1" applyBorder="1" applyAlignment="1" applyProtection="1">
      <alignment horizontal="left"/>
    </xf>
    <xf numFmtId="0" fontId="2" fillId="0" borderId="41" xfId="0" applyNumberFormat="1" applyFont="1" applyFill="1" applyBorder="1" applyAlignment="1" applyProtection="1">
      <alignment horizontal="left"/>
    </xf>
    <xf numFmtId="0" fontId="2" fillId="0" borderId="42" xfId="0" applyNumberFormat="1" applyFont="1" applyFill="1" applyBorder="1" applyAlignment="1" applyProtection="1">
      <alignment horizontal="left"/>
    </xf>
    <xf numFmtId="49" fontId="2" fillId="0" borderId="55" xfId="0" applyNumberFormat="1" applyFont="1" applyBorder="1" applyAlignment="1" applyProtection="1">
      <alignment horizontal="left"/>
    </xf>
    <xf numFmtId="49" fontId="2" fillId="0" borderId="56" xfId="0" applyNumberFormat="1" applyFont="1" applyBorder="1" applyAlignment="1" applyProtection="1">
      <alignment horizontal="left"/>
    </xf>
    <xf numFmtId="49" fontId="2" fillId="0" borderId="57" xfId="0" applyNumberFormat="1" applyFont="1" applyBorder="1" applyAlignment="1" applyProtection="1">
      <alignment horizontal="left"/>
    </xf>
    <xf numFmtId="0" fontId="2" fillId="0" borderId="17" xfId="0" applyFont="1" applyFill="1" applyBorder="1" applyProtection="1"/>
    <xf numFmtId="44" fontId="0" fillId="0" borderId="24" xfId="2" applyFont="1" applyFill="1" applyBorder="1" applyProtection="1"/>
    <xf numFmtId="0" fontId="9" fillId="0" borderId="18" xfId="0" applyFont="1" applyBorder="1" applyProtection="1"/>
    <xf numFmtId="0" fontId="2" fillId="0" borderId="44" xfId="0" applyFont="1" applyBorder="1" applyProtection="1"/>
    <xf numFmtId="0" fontId="0" fillId="0" borderId="44" xfId="0" applyBorder="1" applyAlignment="1" applyProtection="1">
      <alignment horizontal="center"/>
    </xf>
    <xf numFmtId="44" fontId="0" fillId="0" borderId="46" xfId="2" applyFont="1" applyFill="1" applyBorder="1" applyProtection="1"/>
    <xf numFmtId="0" fontId="18" fillId="0" borderId="52" xfId="0" applyFont="1" applyFill="1" applyBorder="1" applyAlignment="1" applyProtection="1">
      <alignment horizontal="left"/>
    </xf>
    <xf numFmtId="0" fontId="5" fillId="0" borderId="59" xfId="0" applyFont="1" applyFill="1" applyBorder="1" applyAlignment="1" applyProtection="1">
      <alignment horizontal="right"/>
    </xf>
    <xf numFmtId="0" fontId="0" fillId="0" borderId="59" xfId="0" applyFill="1" applyBorder="1" applyAlignment="1" applyProtection="1">
      <alignment horizontal="center"/>
    </xf>
    <xf numFmtId="0" fontId="0" fillId="0" borderId="60" xfId="0" applyFill="1" applyBorder="1" applyAlignment="1" applyProtection="1">
      <alignment horizontal="center"/>
    </xf>
    <xf numFmtId="0" fontId="9" fillId="0" borderId="44" xfId="0" applyFont="1" applyBorder="1" applyAlignment="1" applyProtection="1"/>
    <xf numFmtId="0" fontId="19" fillId="0" borderId="0" xfId="0" applyFont="1" applyAlignment="1" applyProtection="1">
      <alignment horizontal="left"/>
    </xf>
    <xf numFmtId="0" fontId="15" fillId="0" borderId="44" xfId="0" applyFont="1" applyFill="1" applyBorder="1" applyProtection="1"/>
    <xf numFmtId="0" fontId="15" fillId="0" borderId="18" xfId="0" applyFont="1" applyFill="1" applyBorder="1" applyProtection="1"/>
    <xf numFmtId="44" fontId="15" fillId="0" borderId="18" xfId="0" applyNumberFormat="1" applyFont="1" applyFill="1" applyBorder="1" applyProtection="1"/>
    <xf numFmtId="0" fontId="13" fillId="0" borderId="58" xfId="0" applyFont="1" applyBorder="1" applyAlignment="1" applyProtection="1">
      <alignment horizontal="left"/>
    </xf>
    <xf numFmtId="0" fontId="13" fillId="0" borderId="41" xfId="0" applyFont="1" applyBorder="1" applyAlignment="1" applyProtection="1">
      <alignment horizontal="left"/>
    </xf>
    <xf numFmtId="0" fontId="13" fillId="0" borderId="42" xfId="0" applyFont="1" applyBorder="1" applyAlignment="1" applyProtection="1">
      <alignment horizontal="left"/>
    </xf>
    <xf numFmtId="44" fontId="1" fillId="2" borderId="15" xfId="2" applyFill="1" applyBorder="1" applyAlignment="1" applyProtection="1">
      <alignment horizontal="right"/>
    </xf>
    <xf numFmtId="44" fontId="1" fillId="2" borderId="16" xfId="2" applyFill="1" applyBorder="1" applyAlignment="1" applyProtection="1">
      <alignment horizontal="right"/>
    </xf>
    <xf numFmtId="44" fontId="1" fillId="2" borderId="19" xfId="2" applyFill="1" applyBorder="1" applyAlignment="1" applyProtection="1">
      <alignment horizontal="right"/>
    </xf>
    <xf numFmtId="44" fontId="1" fillId="0" borderId="24" xfId="2" applyBorder="1" applyAlignment="1" applyProtection="1">
      <alignment horizontal="right"/>
    </xf>
    <xf numFmtId="44" fontId="1" fillId="0" borderId="39" xfId="2" applyBorder="1" applyAlignment="1" applyProtection="1">
      <alignment horizontal="center"/>
    </xf>
    <xf numFmtId="44" fontId="1" fillId="2" borderId="8" xfId="2" applyFont="1" applyFill="1" applyBorder="1" applyAlignment="1" applyProtection="1">
      <alignment horizontal="right"/>
    </xf>
    <xf numFmtId="44" fontId="1" fillId="0" borderId="8" xfId="2" applyBorder="1" applyAlignment="1" applyProtection="1">
      <alignment horizontal="right"/>
    </xf>
    <xf numFmtId="0" fontId="0" fillId="3" borderId="58" xfId="0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13" fillId="0" borderId="44" xfId="0" applyFont="1" applyFill="1" applyBorder="1" applyAlignment="1" applyProtection="1"/>
    <xf numFmtId="0" fontId="0" fillId="2" borderId="44" xfId="0" applyFill="1" applyBorder="1" applyAlignment="1" applyProtection="1">
      <alignment horizontal="center"/>
      <protection locked="0"/>
    </xf>
    <xf numFmtId="0" fontId="4" fillId="0" borderId="43" xfId="0" applyFont="1" applyFill="1" applyBorder="1" applyAlignment="1" applyProtection="1"/>
    <xf numFmtId="0" fontId="4" fillId="5" borderId="2" xfId="0" applyFont="1" applyFill="1" applyBorder="1" applyAlignment="1" applyProtection="1"/>
    <xf numFmtId="0" fontId="4" fillId="6" borderId="4" xfId="0" applyFont="1" applyFill="1" applyBorder="1" applyAlignment="1" applyProtection="1"/>
    <xf numFmtId="0" fontId="4" fillId="7" borderId="4" xfId="0" applyFont="1" applyFill="1" applyBorder="1" applyAlignment="1" applyProtection="1">
      <alignment horizontal="left"/>
    </xf>
    <xf numFmtId="0" fontId="4" fillId="0" borderId="44" xfId="0" applyFont="1" applyFill="1" applyBorder="1" applyAlignment="1" applyProtection="1"/>
    <xf numFmtId="0" fontId="4" fillId="8" borderId="6" xfId="0" applyFont="1" applyFill="1" applyBorder="1" applyAlignment="1" applyProtection="1"/>
    <xf numFmtId="44" fontId="4" fillId="0" borderId="61" xfId="2" applyFont="1" applyFill="1" applyBorder="1" applyProtection="1"/>
    <xf numFmtId="0" fontId="15" fillId="5" borderId="2" xfId="0" applyFont="1" applyFill="1" applyBorder="1" applyAlignment="1" applyProtection="1">
      <alignment horizontal="center"/>
    </xf>
    <xf numFmtId="0" fontId="15" fillId="7" borderId="6" xfId="0" applyFont="1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10" fillId="2" borderId="40" xfId="0" applyFont="1" applyFill="1" applyBorder="1" applyAlignment="1" applyProtection="1">
      <alignment horizontal="center"/>
      <protection locked="0"/>
    </xf>
    <xf numFmtId="0" fontId="10" fillId="2" borderId="37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 applyProtection="1">
      <alignment horizontal="center"/>
      <protection locked="0"/>
    </xf>
    <xf numFmtId="164" fontId="2" fillId="0" borderId="15" xfId="0" applyNumberFormat="1" applyFont="1" applyBorder="1" applyAlignment="1" applyProtection="1">
      <alignment horizontal="left"/>
    </xf>
    <xf numFmtId="164" fontId="2" fillId="0" borderId="16" xfId="0" applyNumberFormat="1" applyFont="1" applyBorder="1" applyAlignment="1" applyProtection="1">
      <alignment horizontal="left"/>
    </xf>
    <xf numFmtId="44" fontId="0" fillId="0" borderId="35" xfId="2" applyFont="1" applyFill="1" applyBorder="1" applyProtection="1"/>
    <xf numFmtId="44" fontId="0" fillId="0" borderId="36" xfId="2" applyFont="1" applyFill="1" applyBorder="1" applyProtection="1"/>
    <xf numFmtId="0" fontId="4" fillId="0" borderId="41" xfId="0" applyFont="1" applyFill="1" applyBorder="1" applyAlignment="1" applyProtection="1"/>
    <xf numFmtId="0" fontId="4" fillId="0" borderId="37" xfId="0" applyFont="1" applyFill="1" applyBorder="1" applyAlignment="1" applyProtection="1"/>
    <xf numFmtId="0" fontId="4" fillId="0" borderId="41" xfId="0" applyFont="1" applyFill="1" applyBorder="1" applyAlignment="1" applyProtection="1">
      <alignment horizontal="left"/>
    </xf>
    <xf numFmtId="0" fontId="4" fillId="0" borderId="37" xfId="0" applyFont="1" applyFill="1" applyBorder="1" applyAlignment="1" applyProtection="1">
      <alignment horizontal="left"/>
    </xf>
    <xf numFmtId="44" fontId="3" fillId="0" borderId="50" xfId="2" applyFont="1" applyFill="1" applyBorder="1" applyProtection="1"/>
    <xf numFmtId="0" fontId="15" fillId="2" borderId="53" xfId="0" applyFont="1" applyFill="1" applyBorder="1" applyAlignment="1" applyProtection="1">
      <alignment horizontal="center"/>
      <protection locked="0"/>
    </xf>
    <xf numFmtId="0" fontId="15" fillId="0" borderId="58" xfId="0" applyFont="1" applyBorder="1" applyProtection="1"/>
    <xf numFmtId="0" fontId="15" fillId="0" borderId="49" xfId="0" applyFont="1" applyFill="1" applyBorder="1" applyProtection="1"/>
    <xf numFmtId="0" fontId="15" fillId="0" borderId="58" xfId="0" applyFont="1" applyFill="1" applyBorder="1" applyProtection="1"/>
    <xf numFmtId="0" fontId="15" fillId="0" borderId="40" xfId="0" applyFont="1" applyFill="1" applyBorder="1" applyProtection="1"/>
    <xf numFmtId="44" fontId="15" fillId="0" borderId="49" xfId="0" applyNumberFormat="1" applyFont="1" applyFill="1" applyBorder="1" applyProtection="1"/>
    <xf numFmtId="164" fontId="2" fillId="0" borderId="48" xfId="0" applyNumberFormat="1" applyFont="1" applyBorder="1" applyAlignment="1" applyProtection="1">
      <alignment horizontal="left"/>
    </xf>
    <xf numFmtId="0" fontId="4" fillId="6" borderId="7" xfId="0" applyFont="1" applyFill="1" applyBorder="1" applyAlignment="1" applyProtection="1"/>
    <xf numFmtId="0" fontId="4" fillId="0" borderId="58" xfId="0" applyFont="1" applyFill="1" applyBorder="1" applyAlignment="1" applyProtection="1"/>
    <xf numFmtId="44" fontId="3" fillId="0" borderId="58" xfId="2" applyFont="1" applyFill="1" applyBorder="1" applyProtection="1"/>
    <xf numFmtId="0" fontId="4" fillId="0" borderId="61" xfId="0" applyFont="1" applyFill="1" applyBorder="1" applyAlignment="1" applyProtection="1"/>
    <xf numFmtId="44" fontId="3" fillId="0" borderId="38" xfId="2" applyFont="1" applyFill="1" applyBorder="1" applyAlignment="1" applyProtection="1">
      <alignment horizontal="center"/>
    </xf>
    <xf numFmtId="44" fontId="3" fillId="0" borderId="43" xfId="2" applyFont="1" applyBorder="1" applyAlignment="1" applyProtection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3" fillId="0" borderId="0" xfId="0" applyFont="1" applyBorder="1" applyAlignment="1" applyProtection="1"/>
    <xf numFmtId="0" fontId="10" fillId="2" borderId="7" xfId="0" applyFont="1" applyFill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left"/>
    </xf>
    <xf numFmtId="0" fontId="10" fillId="3" borderId="45" xfId="0" applyFont="1" applyFill="1" applyBorder="1" applyProtection="1"/>
    <xf numFmtId="0" fontId="10" fillId="3" borderId="34" xfId="0" applyFont="1" applyFill="1" applyBorder="1" applyProtection="1"/>
    <xf numFmtId="165" fontId="10" fillId="0" borderId="0" xfId="2" applyNumberFormat="1" applyFont="1" applyFill="1" applyBorder="1" applyProtection="1"/>
    <xf numFmtId="165" fontId="10" fillId="0" borderId="0" xfId="0" applyNumberFormat="1" applyFont="1" applyFill="1" applyBorder="1" applyProtection="1"/>
    <xf numFmtId="0" fontId="10" fillId="2" borderId="26" xfId="0" applyFont="1" applyFill="1" applyBorder="1" applyAlignment="1" applyProtection="1">
      <alignment horizontal="center"/>
      <protection locked="0"/>
    </xf>
    <xf numFmtId="0" fontId="10" fillId="3" borderId="37" xfId="0" applyFont="1" applyFill="1" applyBorder="1" applyProtection="1"/>
    <xf numFmtId="0" fontId="10" fillId="2" borderId="27" xfId="0" applyFont="1" applyFill="1" applyBorder="1" applyAlignment="1" applyProtection="1">
      <alignment horizontal="center"/>
      <protection locked="0"/>
    </xf>
    <xf numFmtId="0" fontId="10" fillId="3" borderId="62" xfId="0" applyFont="1" applyFill="1" applyBorder="1" applyProtection="1"/>
    <xf numFmtId="0" fontId="11" fillId="0" borderId="52" xfId="0" applyFont="1" applyFill="1" applyBorder="1" applyAlignment="1" applyProtection="1">
      <alignment horizontal="left"/>
    </xf>
    <xf numFmtId="0" fontId="3" fillId="0" borderId="59" xfId="0" applyFont="1" applyFill="1" applyBorder="1" applyAlignment="1" applyProtection="1">
      <alignment horizontal="right"/>
    </xf>
    <xf numFmtId="0" fontId="10" fillId="0" borderId="59" xfId="0" applyFont="1" applyFill="1" applyBorder="1" applyAlignment="1" applyProtection="1">
      <alignment horizontal="center"/>
    </xf>
    <xf numFmtId="0" fontId="10" fillId="0" borderId="60" xfId="0" applyFont="1" applyFill="1" applyBorder="1" applyAlignment="1" applyProtection="1">
      <alignment horizontal="center"/>
    </xf>
    <xf numFmtId="0" fontId="1" fillId="3" borderId="24" xfId="0" applyFont="1" applyFill="1" applyBorder="1" applyProtection="1"/>
    <xf numFmtId="44" fontId="0" fillId="0" borderId="40" xfId="2" applyFont="1" applyFill="1" applyBorder="1" applyProtection="1"/>
    <xf numFmtId="44" fontId="0" fillId="0" borderId="37" xfId="2" applyFont="1" applyFill="1" applyBorder="1" applyProtection="1"/>
    <xf numFmtId="44" fontId="0" fillId="0" borderId="11" xfId="2" applyFont="1" applyFill="1" applyBorder="1" applyProtection="1"/>
    <xf numFmtId="0" fontId="1" fillId="3" borderId="0" xfId="0" applyFont="1" applyFill="1" applyBorder="1" applyProtection="1"/>
    <xf numFmtId="0" fontId="1" fillId="3" borderId="17" xfId="0" applyFont="1" applyFill="1" applyBorder="1" applyAlignment="1" applyProtection="1">
      <alignment horizontal="center"/>
    </xf>
    <xf numFmtId="164" fontId="8" fillId="0" borderId="12" xfId="0" applyNumberFormat="1" applyFont="1" applyBorder="1" applyAlignment="1" applyProtection="1">
      <alignment horizontal="left"/>
    </xf>
    <xf numFmtId="0" fontId="8" fillId="0" borderId="17" xfId="0" applyFont="1" applyBorder="1" applyAlignment="1" applyProtection="1">
      <alignment horizontal="right"/>
    </xf>
    <xf numFmtId="0" fontId="8" fillId="0" borderId="17" xfId="0" applyFont="1" applyFill="1" applyBorder="1" applyAlignment="1" applyProtection="1">
      <alignment horizontal="right"/>
    </xf>
    <xf numFmtId="164" fontId="8" fillId="0" borderId="17" xfId="0" applyNumberFormat="1" applyFont="1" applyBorder="1" applyAlignment="1" applyProtection="1">
      <alignment horizontal="left"/>
    </xf>
    <xf numFmtId="164" fontId="8" fillId="0" borderId="17" xfId="0" applyNumberFormat="1" applyFont="1" applyBorder="1" applyAlignment="1" applyProtection="1">
      <alignment horizontal="right"/>
    </xf>
    <xf numFmtId="164" fontId="8" fillId="0" borderId="17" xfId="0" applyNumberFormat="1" applyFont="1" applyFill="1" applyBorder="1" applyAlignment="1" applyProtection="1">
      <alignment horizontal="right"/>
    </xf>
    <xf numFmtId="164" fontId="8" fillId="0" borderId="17" xfId="0" applyNumberFormat="1" applyFont="1" applyFill="1" applyBorder="1" applyAlignment="1" applyProtection="1">
      <alignment horizontal="left"/>
    </xf>
    <xf numFmtId="0" fontId="8" fillId="0" borderId="17" xfId="0" applyFont="1" applyBorder="1" applyAlignment="1" applyProtection="1">
      <alignment horizontal="left"/>
    </xf>
    <xf numFmtId="0" fontId="8" fillId="0" borderId="18" xfId="0" applyFont="1" applyBorder="1" applyAlignment="1" applyProtection="1">
      <alignment horizontal="right"/>
    </xf>
    <xf numFmtId="0" fontId="15" fillId="0" borderId="49" xfId="0" applyFont="1" applyBorder="1" applyProtection="1"/>
    <xf numFmtId="44" fontId="16" fillId="0" borderId="52" xfId="2" applyFont="1" applyFill="1" applyBorder="1" applyAlignment="1" applyProtection="1">
      <alignment horizontal="center" wrapText="1"/>
    </xf>
    <xf numFmtId="44" fontId="15" fillId="0" borderId="12" xfId="2" applyFont="1" applyFill="1" applyBorder="1" applyProtection="1"/>
    <xf numFmtId="44" fontId="15" fillId="0" borderId="50" xfId="2" applyFont="1" applyFill="1" applyBorder="1" applyProtection="1"/>
    <xf numFmtId="44" fontId="15" fillId="0" borderId="17" xfId="2" applyFont="1" applyFill="1" applyBorder="1" applyProtection="1"/>
    <xf numFmtId="44" fontId="16" fillId="0" borderId="10" xfId="2" applyFont="1" applyFill="1" applyBorder="1" applyAlignment="1" applyProtection="1">
      <alignment horizontal="center" wrapText="1"/>
    </xf>
    <xf numFmtId="44" fontId="15" fillId="0" borderId="33" xfId="2" applyFont="1" applyFill="1" applyBorder="1" applyProtection="1"/>
    <xf numFmtId="44" fontId="15" fillId="0" borderId="4" xfId="2" applyFont="1" applyFill="1" applyBorder="1" applyProtection="1"/>
    <xf numFmtId="44" fontId="15" fillId="0" borderId="14" xfId="2" applyFont="1" applyFill="1" applyBorder="1" applyProtection="1"/>
    <xf numFmtId="44" fontId="15" fillId="0" borderId="6" xfId="2" applyFont="1" applyFill="1" applyBorder="1" applyProtection="1"/>
    <xf numFmtId="44" fontId="15" fillId="0" borderId="2" xfId="2" applyFont="1" applyFill="1" applyBorder="1" applyProtection="1"/>
    <xf numFmtId="44" fontId="15" fillId="0" borderId="36" xfId="2" applyFont="1" applyFill="1" applyBorder="1" applyProtection="1"/>
    <xf numFmtId="44" fontId="15" fillId="0" borderId="10" xfId="2" applyFont="1" applyFill="1" applyBorder="1" applyProtection="1"/>
    <xf numFmtId="0" fontId="4" fillId="0" borderId="8" xfId="0" applyFont="1" applyBorder="1" applyAlignment="1" applyProtection="1">
      <alignment horizontal="center"/>
    </xf>
    <xf numFmtId="0" fontId="4" fillId="0" borderId="42" xfId="0" applyFont="1" applyFill="1" applyBorder="1" applyAlignment="1" applyProtection="1"/>
    <xf numFmtId="44" fontId="4" fillId="0" borderId="42" xfId="2" applyFont="1" applyFill="1" applyBorder="1" applyProtection="1"/>
    <xf numFmtId="0" fontId="2" fillId="0" borderId="49" xfId="0" applyFont="1" applyFill="1" applyBorder="1" applyAlignment="1" applyProtection="1"/>
    <xf numFmtId="0" fontId="2" fillId="0" borderId="63" xfId="0" applyFont="1" applyFill="1" applyBorder="1" applyAlignment="1" applyProtection="1"/>
    <xf numFmtId="0" fontId="2" fillId="0" borderId="51" xfId="0" applyFont="1" applyFill="1" applyBorder="1" applyAlignment="1" applyProtection="1"/>
    <xf numFmtId="0" fontId="4" fillId="0" borderId="10" xfId="0" applyFont="1" applyBorder="1" applyAlignment="1" applyProtection="1">
      <alignment horizontal="center"/>
    </xf>
    <xf numFmtId="0" fontId="2" fillId="0" borderId="12" xfId="0" applyFont="1" applyFill="1" applyBorder="1" applyAlignment="1" applyProtection="1"/>
    <xf numFmtId="0" fontId="2" fillId="0" borderId="50" xfId="0" applyFont="1" applyFill="1" applyBorder="1" applyAlignment="1" applyProtection="1"/>
    <xf numFmtId="0" fontId="2" fillId="0" borderId="50" xfId="0" applyFont="1" applyFill="1" applyBorder="1" applyAlignment="1" applyProtection="1">
      <alignment horizontal="left"/>
    </xf>
    <xf numFmtId="0" fontId="2" fillId="0" borderId="18" xfId="0" applyFont="1" applyFill="1" applyBorder="1" applyAlignment="1" applyProtection="1"/>
    <xf numFmtId="44" fontId="3" fillId="0" borderId="33" xfId="2" applyFont="1" applyFill="1" applyBorder="1" applyProtection="1"/>
    <xf numFmtId="44" fontId="4" fillId="0" borderId="4" xfId="2" applyFont="1" applyFill="1" applyBorder="1" applyProtection="1"/>
    <xf numFmtId="44" fontId="4" fillId="0" borderId="36" xfId="2" applyFont="1" applyFill="1" applyBorder="1" applyProtection="1"/>
    <xf numFmtId="44" fontId="4" fillId="0" borderId="10" xfId="2" applyFont="1" applyFill="1" applyBorder="1" applyProtection="1"/>
    <xf numFmtId="44" fontId="3" fillId="0" borderId="2" xfId="2" applyFont="1" applyFill="1" applyBorder="1" applyProtection="1"/>
    <xf numFmtId="44" fontId="4" fillId="0" borderId="7" xfId="2" applyFont="1" applyFill="1" applyBorder="1" applyProtection="1"/>
    <xf numFmtId="44" fontId="4" fillId="0" borderId="6" xfId="2" applyFont="1" applyFill="1" applyBorder="1" applyProtection="1"/>
    <xf numFmtId="0" fontId="13" fillId="0" borderId="50" xfId="0" applyFont="1" applyFill="1" applyBorder="1" applyAlignment="1" applyProtection="1"/>
    <xf numFmtId="0" fontId="13" fillId="0" borderId="56" xfId="0" applyFont="1" applyFill="1" applyBorder="1" applyAlignment="1" applyProtection="1"/>
    <xf numFmtId="0" fontId="13" fillId="0" borderId="51" xfId="0" applyFont="1" applyFill="1" applyBorder="1" applyAlignment="1" applyProtection="1"/>
    <xf numFmtId="0" fontId="13" fillId="0" borderId="57" xfId="0" applyFont="1" applyFill="1" applyBorder="1" applyAlignment="1" applyProtection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vertical="center" textRotation="90" wrapText="1"/>
    </xf>
    <xf numFmtId="0" fontId="2" fillId="2" borderId="5" xfId="0" applyFont="1" applyFill="1" applyBorder="1" applyAlignment="1" applyProtection="1">
      <alignment horizontal="center"/>
      <protection locked="0"/>
    </xf>
    <xf numFmtId="0" fontId="10" fillId="0" borderId="64" xfId="0" applyFont="1" applyFill="1" applyBorder="1" applyProtection="1"/>
    <xf numFmtId="0" fontId="0" fillId="3" borderId="34" xfId="0" applyFill="1" applyBorder="1" applyProtection="1"/>
    <xf numFmtId="0" fontId="0" fillId="3" borderId="65" xfId="0" applyFill="1" applyBorder="1" applyProtection="1"/>
    <xf numFmtId="44" fontId="0" fillId="2" borderId="34" xfId="2" applyFont="1" applyFill="1" applyBorder="1" applyAlignment="1" applyProtection="1">
      <alignment horizontal="right"/>
    </xf>
    <xf numFmtId="44" fontId="0" fillId="0" borderId="0" xfId="2" applyFont="1" applyFill="1" applyBorder="1" applyAlignment="1" applyProtection="1">
      <alignment horizontal="right"/>
    </xf>
    <xf numFmtId="44" fontId="0" fillId="2" borderId="21" xfId="2" applyFont="1" applyFill="1" applyBorder="1" applyAlignment="1" applyProtection="1">
      <alignment horizontal="right"/>
    </xf>
    <xf numFmtId="0" fontId="0" fillId="3" borderId="13" xfId="0" applyFill="1" applyBorder="1" applyProtection="1"/>
    <xf numFmtId="0" fontId="0" fillId="3" borderId="64" xfId="0" applyFill="1" applyBorder="1" applyProtection="1"/>
    <xf numFmtId="44" fontId="0" fillId="2" borderId="13" xfId="2" applyFont="1" applyFill="1" applyBorder="1" applyAlignment="1" applyProtection="1">
      <alignment horizontal="right"/>
    </xf>
    <xf numFmtId="44" fontId="0" fillId="2" borderId="14" xfId="2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/>
    </xf>
    <xf numFmtId="49" fontId="3" fillId="0" borderId="0" xfId="0" applyNumberFormat="1" applyFont="1" applyFill="1" applyBorder="1" applyAlignment="1" applyProtection="1">
      <alignment horizontal="right"/>
    </xf>
    <xf numFmtId="6" fontId="12" fillId="0" borderId="0" xfId="1" applyNumberFormat="1" applyFont="1" applyFill="1" applyBorder="1" applyProtection="1"/>
    <xf numFmtId="44" fontId="3" fillId="0" borderId="0" xfId="2" applyFont="1" applyBorder="1" applyAlignment="1" applyProtection="1">
      <alignment horizontal="center"/>
    </xf>
    <xf numFmtId="0" fontId="4" fillId="0" borderId="52" xfId="0" applyFont="1" applyBorder="1" applyAlignment="1" applyProtection="1"/>
    <xf numFmtId="0" fontId="13" fillId="0" borderId="49" xfId="0" applyFont="1" applyFill="1" applyBorder="1" applyAlignment="1" applyProtection="1"/>
    <xf numFmtId="0" fontId="13" fillId="0" borderId="55" xfId="0" applyFont="1" applyFill="1" applyBorder="1" applyAlignment="1" applyProtection="1"/>
    <xf numFmtId="44" fontId="2" fillId="0" borderId="0" xfId="2" applyFont="1" applyFill="1" applyBorder="1" applyAlignment="1" applyProtection="1">
      <alignment horizontal="right"/>
    </xf>
    <xf numFmtId="0" fontId="13" fillId="0" borderId="52" xfId="0" applyFont="1" applyFill="1" applyBorder="1" applyAlignment="1" applyProtection="1"/>
    <xf numFmtId="0" fontId="2" fillId="0" borderId="49" xfId="0" applyFont="1" applyBorder="1" applyAlignment="1" applyProtection="1"/>
    <xf numFmtId="0" fontId="2" fillId="0" borderId="51" xfId="0" applyFont="1" applyBorder="1" applyAlignment="1" applyProtection="1"/>
    <xf numFmtId="0" fontId="2" fillId="0" borderId="50" xfId="0" applyFont="1" applyBorder="1" applyAlignment="1" applyProtection="1"/>
    <xf numFmtId="0" fontId="0" fillId="0" borderId="52" xfId="0" applyBorder="1" applyAlignment="1" applyProtection="1"/>
    <xf numFmtId="8" fontId="12" fillId="0" borderId="1" xfId="2" applyNumberFormat="1" applyFont="1" applyBorder="1" applyAlignment="1" applyProtection="1">
      <alignment horizontal="center"/>
    </xf>
    <xf numFmtId="8" fontId="12" fillId="0" borderId="3" xfId="2" applyNumberFormat="1" applyFont="1" applyBorder="1" applyAlignment="1" applyProtection="1">
      <alignment horizontal="center"/>
    </xf>
    <xf numFmtId="8" fontId="10" fillId="0" borderId="3" xfId="2" applyNumberFormat="1" applyFont="1" applyBorder="1" applyAlignment="1" applyProtection="1">
      <alignment horizontal="center"/>
    </xf>
    <xf numFmtId="8" fontId="10" fillId="0" borderId="5" xfId="2" applyNumberFormat="1" applyFont="1" applyBorder="1" applyAlignment="1" applyProtection="1">
      <alignment horizontal="center"/>
    </xf>
    <xf numFmtId="8" fontId="12" fillId="0" borderId="28" xfId="2" applyNumberFormat="1" applyFont="1" applyBorder="1" applyAlignment="1" applyProtection="1">
      <alignment horizontal="center"/>
    </xf>
    <xf numFmtId="8" fontId="12" fillId="0" borderId="29" xfId="2" applyNumberFormat="1" applyFont="1" applyBorder="1" applyAlignment="1" applyProtection="1">
      <alignment horizontal="center"/>
    </xf>
    <xf numFmtId="8" fontId="10" fillId="0" borderId="29" xfId="2" applyNumberFormat="1" applyFont="1" applyBorder="1" applyAlignment="1" applyProtection="1">
      <alignment horizontal="center"/>
    </xf>
    <xf numFmtId="8" fontId="10" fillId="0" borderId="30" xfId="2" applyNumberFormat="1" applyFont="1" applyBorder="1" applyAlignment="1" applyProtection="1">
      <alignment horizontal="center"/>
    </xf>
    <xf numFmtId="44" fontId="22" fillId="0" borderId="4" xfId="2" applyFont="1" applyFill="1" applyBorder="1" applyAlignment="1" applyProtection="1">
      <alignment horizontal="right"/>
    </xf>
    <xf numFmtId="44" fontId="22" fillId="0" borderId="6" xfId="2" applyFont="1" applyFill="1" applyBorder="1" applyAlignment="1" applyProtection="1">
      <alignment horizontal="right"/>
    </xf>
    <xf numFmtId="44" fontId="22" fillId="0" borderId="5" xfId="2" applyFont="1" applyFill="1" applyBorder="1" applyAlignment="1" applyProtection="1">
      <alignment horizontal="center"/>
    </xf>
    <xf numFmtId="44" fontId="22" fillId="0" borderId="7" xfId="2" applyFont="1" applyFill="1" applyBorder="1" applyAlignment="1" applyProtection="1">
      <alignment horizontal="right"/>
    </xf>
    <xf numFmtId="44" fontId="22" fillId="0" borderId="0" xfId="2" applyFont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center"/>
    </xf>
    <xf numFmtId="8" fontId="10" fillId="0" borderId="4" xfId="2" applyNumberFormat="1" applyFont="1" applyBorder="1" applyAlignment="1" applyProtection="1">
      <alignment horizontal="center"/>
    </xf>
    <xf numFmtId="8" fontId="10" fillId="0" borderId="6" xfId="2" applyNumberFormat="1" applyFont="1" applyBorder="1" applyAlignment="1" applyProtection="1">
      <alignment horizontal="center"/>
    </xf>
    <xf numFmtId="8" fontId="0" fillId="2" borderId="34" xfId="2" applyNumberFormat="1" applyFont="1" applyFill="1" applyBorder="1" applyAlignment="1" applyProtection="1">
      <alignment horizontal="right"/>
    </xf>
    <xf numFmtId="8" fontId="0" fillId="2" borderId="3" xfId="2" applyNumberFormat="1" applyFont="1" applyFill="1" applyBorder="1" applyAlignment="1" applyProtection="1">
      <alignment horizontal="right"/>
    </xf>
    <xf numFmtId="8" fontId="0" fillId="2" borderId="21" xfId="2" applyNumberFormat="1" applyFont="1" applyFill="1" applyBorder="1" applyAlignment="1" applyProtection="1">
      <alignment horizontal="right"/>
    </xf>
    <xf numFmtId="8" fontId="0" fillId="2" borderId="7" xfId="2" applyNumberFormat="1" applyFont="1" applyFill="1" applyBorder="1" applyAlignment="1" applyProtection="1">
      <alignment horizontal="right"/>
    </xf>
    <xf numFmtId="8" fontId="0" fillId="2" borderId="4" xfId="2" applyNumberFormat="1" applyFont="1" applyFill="1" applyBorder="1" applyAlignment="1" applyProtection="1">
      <alignment horizontal="right"/>
    </xf>
    <xf numFmtId="8" fontId="0" fillId="2" borderId="23" xfId="2" applyNumberFormat="1" applyFont="1" applyFill="1" applyBorder="1" applyAlignment="1" applyProtection="1">
      <alignment horizontal="right"/>
    </xf>
    <xf numFmtId="44" fontId="12" fillId="0" borderId="0" xfId="2" applyFont="1" applyFill="1" applyBorder="1" applyProtection="1"/>
    <xf numFmtId="44" fontId="2" fillId="0" borderId="0" xfId="2" applyFont="1" applyAlignment="1" applyProtection="1"/>
    <xf numFmtId="44" fontId="2" fillId="0" borderId="0" xfId="2" applyFont="1" applyFill="1" applyAlignment="1" applyProtection="1"/>
    <xf numFmtId="0" fontId="5" fillId="0" borderId="52" xfId="0" applyFont="1" applyBorder="1" applyAlignment="1" applyProtection="1"/>
    <xf numFmtId="0" fontId="5" fillId="0" borderId="59" xfId="0" applyFont="1" applyBorder="1" applyAlignment="1" applyProtection="1"/>
    <xf numFmtId="0" fontId="5" fillId="0" borderId="60" xfId="0" applyFont="1" applyBorder="1" applyAlignment="1" applyProtection="1"/>
    <xf numFmtId="0" fontId="9" fillId="0" borderId="0" xfId="0" applyFont="1" applyBorder="1" applyAlignment="1" applyProtection="1"/>
    <xf numFmtId="8" fontId="10" fillId="0" borderId="0" xfId="2" applyNumberFormat="1" applyFont="1" applyBorder="1" applyAlignment="1" applyProtection="1">
      <alignment horizontal="center"/>
    </xf>
    <xf numFmtId="8" fontId="10" fillId="0" borderId="43" xfId="2" applyNumberFormat="1" applyFont="1" applyBorder="1" applyAlignment="1" applyProtection="1">
      <alignment horizontal="center"/>
    </xf>
    <xf numFmtId="8" fontId="10" fillId="0" borderId="38" xfId="2" applyNumberFormat="1" applyFont="1" applyBorder="1" applyAlignment="1" applyProtection="1">
      <alignment horizontal="center"/>
    </xf>
    <xf numFmtId="8" fontId="10" fillId="0" borderId="24" xfId="2" applyNumberFormat="1" applyFont="1" applyBorder="1" applyAlignment="1" applyProtection="1">
      <alignment horizontal="center"/>
    </xf>
    <xf numFmtId="8" fontId="10" fillId="0" borderId="44" xfId="2" applyNumberFormat="1" applyFont="1" applyBorder="1" applyAlignment="1" applyProtection="1">
      <alignment horizontal="center"/>
    </xf>
    <xf numFmtId="8" fontId="10" fillId="0" borderId="46" xfId="2" applyNumberFormat="1" applyFont="1" applyBorder="1" applyAlignment="1" applyProtection="1">
      <alignment horizontal="center"/>
    </xf>
    <xf numFmtId="9" fontId="21" fillId="9" borderId="0" xfId="3" applyFont="1" applyFill="1" applyBorder="1" applyProtection="1"/>
    <xf numFmtId="0" fontId="2" fillId="2" borderId="4" xfId="0" applyFont="1" applyFill="1" applyBorder="1" applyAlignment="1" applyProtection="1">
      <alignment horizontal="center"/>
      <protection locked="0"/>
    </xf>
    <xf numFmtId="8" fontId="10" fillId="0" borderId="12" xfId="2" applyNumberFormat="1" applyFont="1" applyBorder="1" applyAlignment="1" applyProtection="1">
      <alignment horizontal="center"/>
    </xf>
    <xf numFmtId="8" fontId="10" fillId="0" borderId="17" xfId="2" applyNumberFormat="1" applyFont="1" applyBorder="1" applyAlignment="1" applyProtection="1">
      <alignment horizontal="center"/>
    </xf>
    <xf numFmtId="8" fontId="10" fillId="0" borderId="18" xfId="2" applyNumberFormat="1" applyFont="1" applyBorder="1" applyAlignment="1" applyProtection="1">
      <alignment horizontal="center"/>
    </xf>
    <xf numFmtId="0" fontId="3" fillId="0" borderId="0" xfId="0" applyFont="1" applyFill="1" applyBorder="1" applyProtection="1"/>
    <xf numFmtId="44" fontId="3" fillId="0" borderId="8" xfId="2" applyFont="1" applyFill="1" applyBorder="1" applyAlignment="1" applyProtection="1">
      <alignment horizontal="center" wrapText="1"/>
    </xf>
    <xf numFmtId="0" fontId="5" fillId="0" borderId="38" xfId="0" applyFont="1" applyBorder="1" applyAlignment="1" applyProtection="1"/>
    <xf numFmtId="44" fontId="0" fillId="0" borderId="15" xfId="2" applyFont="1" applyFill="1" applyBorder="1" applyProtection="1"/>
    <xf numFmtId="0" fontId="4" fillId="0" borderId="47" xfId="0" applyFont="1" applyBorder="1" applyAlignment="1" applyProtection="1">
      <alignment horizontal="center"/>
    </xf>
    <xf numFmtId="0" fontId="2" fillId="0" borderId="0" xfId="0" applyFont="1" applyFill="1" applyProtection="1"/>
    <xf numFmtId="44" fontId="2" fillId="0" borderId="0" xfId="2" applyFont="1" applyFill="1" applyBorder="1" applyProtection="1"/>
    <xf numFmtId="44" fontId="21" fillId="0" borderId="0" xfId="2" applyFont="1" applyFill="1" applyBorder="1" applyProtection="1"/>
    <xf numFmtId="0" fontId="2" fillId="3" borderId="24" xfId="0" applyFont="1" applyFill="1" applyBorder="1" applyAlignment="1" applyProtection="1">
      <alignment horizontal="center"/>
    </xf>
    <xf numFmtId="0" fontId="2" fillId="9" borderId="0" xfId="0" applyFont="1" applyFill="1" applyBorder="1" applyProtection="1"/>
    <xf numFmtId="44" fontId="3" fillId="0" borderId="13" xfId="2" applyFont="1" applyFill="1" applyBorder="1" applyAlignment="1" applyProtection="1">
      <alignment horizontal="center" wrapText="1"/>
    </xf>
    <xf numFmtId="44" fontId="3" fillId="0" borderId="14" xfId="2" applyFont="1" applyFill="1" applyBorder="1" applyAlignment="1" applyProtection="1">
      <alignment horizontal="center" wrapText="1"/>
    </xf>
    <xf numFmtId="0" fontId="10" fillId="0" borderId="15" xfId="0" applyFont="1" applyBorder="1" applyAlignment="1" applyProtection="1">
      <alignment horizontal="left"/>
    </xf>
    <xf numFmtId="0" fontId="10" fillId="0" borderId="43" xfId="0" applyFont="1" applyBorder="1" applyAlignment="1" applyProtection="1">
      <alignment horizontal="center"/>
    </xf>
    <xf numFmtId="0" fontId="10" fillId="0" borderId="16" xfId="0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center"/>
    </xf>
    <xf numFmtId="0" fontId="10" fillId="0" borderId="19" xfId="0" applyFont="1" applyBorder="1" applyAlignment="1" applyProtection="1">
      <alignment horizontal="left"/>
    </xf>
    <xf numFmtId="0" fontId="10" fillId="0" borderId="44" xfId="0" applyFont="1" applyBorder="1" applyAlignment="1" applyProtection="1">
      <alignment horizontal="center"/>
    </xf>
    <xf numFmtId="44" fontId="0" fillId="0" borderId="49" xfId="2" applyFont="1" applyFill="1" applyBorder="1" applyProtection="1"/>
    <xf numFmtId="44" fontId="0" fillId="0" borderId="50" xfId="2" applyFont="1" applyFill="1" applyBorder="1" applyProtection="1"/>
    <xf numFmtId="44" fontId="0" fillId="0" borderId="51" xfId="2" applyFont="1" applyFill="1" applyBorder="1" applyProtection="1"/>
    <xf numFmtId="0" fontId="5" fillId="0" borderId="39" xfId="0" applyFont="1" applyBorder="1" applyAlignment="1" applyProtection="1"/>
    <xf numFmtId="44" fontId="0" fillId="0" borderId="65" xfId="2" applyFont="1" applyFill="1" applyBorder="1" applyProtection="1"/>
    <xf numFmtId="44" fontId="0" fillId="0" borderId="26" xfId="2" applyFont="1" applyFill="1" applyBorder="1" applyProtection="1"/>
    <xf numFmtId="44" fontId="0" fillId="0" borderId="27" xfId="2" applyFont="1" applyFill="1" applyBorder="1" applyProtection="1"/>
    <xf numFmtId="44" fontId="0" fillId="0" borderId="25" xfId="2" applyFont="1" applyFill="1" applyBorder="1" applyProtection="1"/>
    <xf numFmtId="0" fontId="1" fillId="3" borderId="16" xfId="0" applyFont="1" applyFill="1" applyBorder="1" applyProtection="1"/>
    <xf numFmtId="0" fontId="2" fillId="2" borderId="8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</xf>
    <xf numFmtId="0" fontId="10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10" fillId="2" borderId="5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/>
    </xf>
    <xf numFmtId="0" fontId="12" fillId="2" borderId="3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44" fontId="0" fillId="0" borderId="0" xfId="2" applyFont="1" applyFill="1" applyAlignment="1" applyProtection="1"/>
    <xf numFmtId="0" fontId="4" fillId="0" borderId="52" xfId="0" applyFont="1" applyFill="1" applyBorder="1" applyAlignment="1" applyProtection="1"/>
    <xf numFmtId="0" fontId="4" fillId="0" borderId="59" xfId="0" applyFont="1" applyFill="1" applyBorder="1" applyAlignment="1" applyProtection="1"/>
    <xf numFmtId="0" fontId="4" fillId="0" borderId="60" xfId="0" applyFont="1" applyFill="1" applyBorder="1" applyAlignment="1" applyProtection="1"/>
    <xf numFmtId="44" fontId="3" fillId="0" borderId="0" xfId="2" applyFont="1" applyFill="1" applyBorder="1" applyAlignment="1" applyProtection="1"/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2" fillId="2" borderId="40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26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27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12" fillId="10" borderId="2" xfId="0" applyFont="1" applyFill="1" applyBorder="1" applyProtection="1"/>
    <xf numFmtId="0" fontId="12" fillId="10" borderId="4" xfId="0" applyFont="1" applyFill="1" applyBorder="1" applyProtection="1"/>
    <xf numFmtId="0" fontId="12" fillId="10" borderId="6" xfId="0" applyFont="1" applyFill="1" applyBorder="1" applyProtection="1"/>
    <xf numFmtId="0" fontId="3" fillId="0" borderId="49" xfId="0" applyNumberFormat="1" applyFont="1" applyBorder="1" applyAlignment="1" applyProtection="1">
      <alignment horizontal="center"/>
    </xf>
    <xf numFmtId="0" fontId="3" fillId="0" borderId="50" xfId="0" applyNumberFormat="1" applyFont="1" applyBorder="1" applyAlignment="1" applyProtection="1">
      <alignment horizontal="center"/>
    </xf>
    <xf numFmtId="0" fontId="3" fillId="0" borderId="50" xfId="0" applyNumberFormat="1" applyFont="1" applyFill="1" applyBorder="1" applyAlignment="1" applyProtection="1">
      <alignment horizontal="center"/>
    </xf>
    <xf numFmtId="0" fontId="3" fillId="0" borderId="51" xfId="0" applyNumberFormat="1" applyFont="1" applyFill="1" applyBorder="1" applyAlignment="1" applyProtection="1">
      <alignment horizontal="center"/>
    </xf>
    <xf numFmtId="42" fontId="12" fillId="0" borderId="40" xfId="2" applyNumberFormat="1" applyFont="1" applyBorder="1" applyAlignment="1" applyProtection="1">
      <alignment horizontal="center"/>
    </xf>
    <xf numFmtId="42" fontId="12" fillId="0" borderId="37" xfId="2" applyNumberFormat="1" applyFont="1" applyBorder="1" applyAlignment="1" applyProtection="1">
      <alignment horizontal="center"/>
    </xf>
    <xf numFmtId="42" fontId="12" fillId="0" borderId="11" xfId="2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11" borderId="1" xfId="0" applyFont="1" applyFill="1" applyBorder="1" applyAlignment="1" applyProtection="1">
      <alignment horizontal="center"/>
      <protection locked="0"/>
    </xf>
    <xf numFmtId="0" fontId="2" fillId="11" borderId="2" xfId="0" applyFont="1" applyFill="1" applyBorder="1" applyAlignment="1" applyProtection="1">
      <alignment horizontal="center"/>
      <protection locked="0"/>
    </xf>
    <xf numFmtId="0" fontId="2" fillId="11" borderId="3" xfId="0" applyFont="1" applyFill="1" applyBorder="1" applyAlignment="1" applyProtection="1">
      <alignment horizontal="center"/>
      <protection locked="0"/>
    </xf>
    <xf numFmtId="0" fontId="2" fillId="11" borderId="4" xfId="0" applyFont="1" applyFill="1" applyBorder="1" applyAlignment="1" applyProtection="1">
      <alignment horizontal="center"/>
      <protection locked="0"/>
    </xf>
    <xf numFmtId="0" fontId="2" fillId="11" borderId="5" xfId="0" applyFont="1" applyFill="1" applyBorder="1" applyAlignment="1" applyProtection="1">
      <alignment horizontal="center"/>
      <protection locked="0"/>
    </xf>
    <xf numFmtId="0" fontId="2" fillId="11" borderId="6" xfId="0" applyFont="1" applyFill="1" applyBorder="1" applyAlignment="1" applyProtection="1">
      <alignment horizontal="center"/>
      <protection locked="0"/>
    </xf>
    <xf numFmtId="165" fontId="0" fillId="0" borderId="0" xfId="2" applyNumberFormat="1" applyFont="1"/>
    <xf numFmtId="165" fontId="0" fillId="0" borderId="29" xfId="2" applyNumberFormat="1" applyFont="1" applyBorder="1"/>
    <xf numFmtId="165" fontId="0" fillId="0" borderId="1" xfId="2" applyNumberFormat="1" applyFont="1" applyBorder="1"/>
    <xf numFmtId="165" fontId="0" fillId="0" borderId="2" xfId="2" applyNumberFormat="1" applyFont="1" applyBorder="1"/>
    <xf numFmtId="165" fontId="0" fillId="0" borderId="3" xfId="2" applyNumberFormat="1" applyFont="1" applyBorder="1"/>
    <xf numFmtId="165" fontId="0" fillId="0" borderId="4" xfId="2" applyNumberFormat="1" applyFont="1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0" fontId="0" fillId="0" borderId="0" xfId="0" applyBorder="1" applyAlignment="1">
      <alignment horizontal="center"/>
    </xf>
    <xf numFmtId="165" fontId="0" fillId="0" borderId="0" xfId="2" applyNumberFormat="1" applyFont="1" applyBorder="1"/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28" xfId="0" applyFont="1" applyFill="1" applyBorder="1" applyAlignment="1" applyProtection="1">
      <alignment horizontal="center"/>
      <protection locked="0"/>
    </xf>
    <xf numFmtId="165" fontId="0" fillId="0" borderId="28" xfId="2" applyNumberFormat="1" applyFont="1" applyBorder="1"/>
    <xf numFmtId="0" fontId="2" fillId="2" borderId="30" xfId="0" applyFont="1" applyFill="1" applyBorder="1" applyAlignment="1" applyProtection="1">
      <alignment horizontal="center"/>
      <protection locked="0"/>
    </xf>
    <xf numFmtId="165" fontId="0" fillId="0" borderId="30" xfId="2" applyNumberFormat="1" applyFont="1" applyBorder="1"/>
    <xf numFmtId="0" fontId="3" fillId="0" borderId="39" xfId="0" applyFont="1" applyBorder="1" applyAlignment="1" applyProtection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1" fillId="2" borderId="44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/>
    <xf numFmtId="0" fontId="4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/>
    <xf numFmtId="0" fontId="0" fillId="3" borderId="29" xfId="0" applyFill="1" applyBorder="1" applyProtection="1"/>
    <xf numFmtId="44" fontId="0" fillId="2" borderId="29" xfId="2" applyFont="1" applyFill="1" applyBorder="1" applyAlignment="1" applyProtection="1">
      <alignment horizontal="right"/>
    </xf>
    <xf numFmtId="0" fontId="0" fillId="4" borderId="29" xfId="0" applyFill="1" applyBorder="1" applyProtection="1"/>
    <xf numFmtId="44" fontId="0" fillId="4" borderId="29" xfId="2" applyFont="1" applyFill="1" applyBorder="1" applyAlignment="1" applyProtection="1">
      <alignment horizontal="right"/>
    </xf>
    <xf numFmtId="0" fontId="0" fillId="3" borderId="66" xfId="0" applyFill="1" applyBorder="1" applyProtection="1"/>
    <xf numFmtId="44" fontId="0" fillId="2" borderId="66" xfId="2" applyFont="1" applyFill="1" applyBorder="1" applyAlignment="1" applyProtection="1">
      <alignment horizontal="right"/>
    </xf>
    <xf numFmtId="0" fontId="0" fillId="3" borderId="28" xfId="0" applyFill="1" applyBorder="1" applyProtection="1"/>
    <xf numFmtId="44" fontId="0" fillId="2" borderId="28" xfId="2" applyFont="1" applyFill="1" applyBorder="1" applyAlignment="1" applyProtection="1">
      <alignment horizontal="right"/>
    </xf>
    <xf numFmtId="0" fontId="0" fillId="3" borderId="30" xfId="0" applyFill="1" applyBorder="1" applyProtection="1"/>
    <xf numFmtId="44" fontId="0" fillId="2" borderId="30" xfId="2" applyFont="1" applyFill="1" applyBorder="1" applyAlignment="1" applyProtection="1">
      <alignment horizontal="right"/>
    </xf>
    <xf numFmtId="0" fontId="0" fillId="4" borderId="3" xfId="0" applyFill="1" applyBorder="1" applyProtection="1"/>
    <xf numFmtId="44" fontId="0" fillId="3" borderId="5" xfId="2" applyFont="1" applyFill="1" applyBorder="1" applyProtection="1"/>
    <xf numFmtId="44" fontId="0" fillId="3" borderId="30" xfId="2" applyFont="1" applyFill="1" applyBorder="1" applyProtection="1"/>
    <xf numFmtId="44" fontId="0" fillId="0" borderId="30" xfId="2" applyFont="1" applyBorder="1" applyAlignment="1" applyProtection="1">
      <alignment horizontal="right"/>
    </xf>
    <xf numFmtId="44" fontId="0" fillId="0" borderId="6" xfId="2" applyFont="1" applyBorder="1" applyAlignment="1" applyProtection="1">
      <alignment horizontal="right"/>
    </xf>
    <xf numFmtId="0" fontId="0" fillId="3" borderId="24" xfId="0" applyFont="1" applyFill="1" applyBorder="1" applyAlignment="1" applyProtection="1">
      <alignment horizontal="center"/>
    </xf>
    <xf numFmtId="0" fontId="0" fillId="3" borderId="17" xfId="0" applyFont="1" applyFill="1" applyBorder="1" applyAlignment="1" applyProtection="1">
      <alignment horizontal="center"/>
    </xf>
    <xf numFmtId="0" fontId="0" fillId="0" borderId="0" xfId="0" applyFill="1" applyBorder="1"/>
    <xf numFmtId="0" fontId="4" fillId="7" borderId="8" xfId="0" applyFont="1" applyFill="1" applyBorder="1" applyAlignment="1" applyProtection="1">
      <alignment horizontal="center" vertical="center"/>
    </xf>
    <xf numFmtId="44" fontId="0" fillId="0" borderId="3" xfId="2" applyFont="1" applyBorder="1"/>
    <xf numFmtId="44" fontId="0" fillId="0" borderId="4" xfId="2" applyFont="1" applyBorder="1"/>
    <xf numFmtId="0" fontId="0" fillId="0" borderId="0" xfId="0" applyAlignment="1"/>
    <xf numFmtId="0" fontId="0" fillId="0" borderId="0" xfId="0" applyAlignment="1">
      <alignment horizontal="left" indent="2"/>
    </xf>
    <xf numFmtId="44" fontId="0" fillId="0" borderId="9" xfId="2" applyFont="1" applyBorder="1"/>
    <xf numFmtId="44" fontId="0" fillId="0" borderId="34" xfId="2" applyFont="1" applyBorder="1"/>
    <xf numFmtId="44" fontId="0" fillId="0" borderId="7" xfId="2" applyFont="1" applyBorder="1"/>
    <xf numFmtId="44" fontId="4" fillId="0" borderId="44" xfId="2" applyFont="1" applyFill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3" fillId="0" borderId="44" xfId="0" applyFont="1" applyBorder="1" applyAlignment="1">
      <alignment horizontal="left" indent="1"/>
    </xf>
    <xf numFmtId="44" fontId="3" fillId="0" borderId="0" xfId="0" applyNumberFormat="1" applyFont="1" applyFill="1" applyBorder="1" applyAlignment="1" applyProtection="1">
      <alignment vertical="center" textRotation="90"/>
    </xf>
    <xf numFmtId="44" fontId="0" fillId="0" borderId="1" xfId="2" applyFont="1" applyBorder="1"/>
    <xf numFmtId="44" fontId="0" fillId="0" borderId="2" xfId="2" applyFont="1" applyBorder="1"/>
    <xf numFmtId="44" fontId="0" fillId="0" borderId="8" xfId="2" applyFont="1" applyBorder="1"/>
    <xf numFmtId="44" fontId="0" fillId="0" borderId="69" xfId="2" applyFont="1" applyBorder="1"/>
    <xf numFmtId="44" fontId="0" fillId="0" borderId="29" xfId="2" applyFont="1" applyBorder="1"/>
    <xf numFmtId="0" fontId="0" fillId="3" borderId="0" xfId="0" applyFont="1" applyFill="1" applyBorder="1" applyAlignment="1" applyProtection="1">
      <alignment horizontal="center"/>
    </xf>
    <xf numFmtId="165" fontId="0" fillId="0" borderId="0" xfId="0" applyNumberFormat="1"/>
    <xf numFmtId="0" fontId="2" fillId="0" borderId="0" xfId="0" applyFont="1"/>
    <xf numFmtId="44" fontId="0" fillId="0" borderId="0" xfId="0" applyNumberFormat="1"/>
    <xf numFmtId="0" fontId="1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44" fontId="3" fillId="0" borderId="43" xfId="2" applyFont="1" applyBorder="1" applyAlignment="1" applyProtection="1">
      <alignment horizontal="center"/>
    </xf>
    <xf numFmtId="0" fontId="2" fillId="2" borderId="25" xfId="0" applyFont="1" applyFill="1" applyBorder="1" applyAlignment="1" applyProtection="1">
      <alignment horizontal="center"/>
    </xf>
    <xf numFmtId="0" fontId="10" fillId="2" borderId="26" xfId="0" applyFont="1" applyFill="1" applyBorder="1" applyAlignment="1" applyProtection="1">
      <alignment horizontal="center"/>
    </xf>
    <xf numFmtId="0" fontId="10" fillId="2" borderId="27" xfId="0" applyFont="1" applyFill="1" applyBorder="1" applyAlignment="1" applyProtection="1">
      <alignment horizontal="center"/>
    </xf>
    <xf numFmtId="0" fontId="2" fillId="0" borderId="53" xfId="0" applyFont="1" applyBorder="1" applyAlignment="1" applyProtection="1">
      <alignment horizontal="left"/>
    </xf>
    <xf numFmtId="44" fontId="2" fillId="0" borderId="53" xfId="2" applyFont="1" applyFill="1" applyBorder="1" applyAlignment="1" applyProtection="1"/>
    <xf numFmtId="44" fontId="3" fillId="0" borderId="8" xfId="2" applyFont="1" applyFill="1" applyBorder="1" applyAlignment="1" applyProtection="1"/>
    <xf numFmtId="0" fontId="3" fillId="0" borderId="39" xfId="2" applyNumberFormat="1" applyFont="1" applyFill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 wrapText="1"/>
    </xf>
    <xf numFmtId="0" fontId="3" fillId="0" borderId="36" xfId="0" applyFont="1" applyBorder="1" applyAlignment="1" applyProtection="1">
      <alignment horizontal="center" wrapText="1"/>
    </xf>
    <xf numFmtId="0" fontId="20" fillId="0" borderId="0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wrapText="1"/>
    </xf>
    <xf numFmtId="0" fontId="3" fillId="0" borderId="24" xfId="0" applyFont="1" applyBorder="1" applyAlignment="1" applyProtection="1">
      <alignment horizontal="center" wrapText="1"/>
    </xf>
    <xf numFmtId="0" fontId="2" fillId="2" borderId="68" xfId="0" applyFont="1" applyFill="1" applyBorder="1" applyAlignment="1" applyProtection="1">
      <alignment horizontal="center"/>
      <protection locked="0"/>
    </xf>
    <xf numFmtId="44" fontId="0" fillId="0" borderId="70" xfId="2" applyFont="1" applyFill="1" applyBorder="1" applyProtection="1"/>
    <xf numFmtId="0" fontId="0" fillId="2" borderId="29" xfId="0" applyFill="1" applyBorder="1" applyAlignment="1" applyProtection="1">
      <alignment horizontal="center"/>
      <protection locked="0"/>
    </xf>
    <xf numFmtId="44" fontId="0" fillId="0" borderId="71" xfId="2" applyFont="1" applyFill="1" applyBorder="1" applyProtection="1"/>
    <xf numFmtId="0" fontId="2" fillId="2" borderId="66" xfId="0" applyFont="1" applyFill="1" applyBorder="1" applyAlignment="1" applyProtection="1">
      <alignment horizontal="center"/>
      <protection locked="0"/>
    </xf>
    <xf numFmtId="0" fontId="0" fillId="2" borderId="30" xfId="0" applyFill="1" applyBorder="1" applyAlignment="1" applyProtection="1">
      <alignment horizontal="center"/>
      <protection locked="0"/>
    </xf>
    <xf numFmtId="0" fontId="0" fillId="2" borderId="66" xfId="0" applyFill="1" applyBorder="1" applyAlignment="1" applyProtection="1">
      <alignment horizontal="center"/>
      <protection locked="0"/>
    </xf>
    <xf numFmtId="44" fontId="0" fillId="0" borderId="45" xfId="2" applyFont="1" applyFill="1" applyBorder="1" applyProtection="1"/>
    <xf numFmtId="164" fontId="2" fillId="0" borderId="58" xfId="0" applyNumberFormat="1" applyFont="1" applyBorder="1" applyAlignment="1" applyProtection="1">
      <alignment horizontal="left"/>
    </xf>
    <xf numFmtId="0" fontId="2" fillId="0" borderId="41" xfId="0" applyFont="1" applyBorder="1" applyAlignment="1" applyProtection="1">
      <alignment horizontal="left"/>
    </xf>
    <xf numFmtId="164" fontId="2" fillId="0" borderId="41" xfId="0" applyNumberFormat="1" applyFont="1" applyBorder="1" applyAlignment="1" applyProtection="1">
      <alignment horizontal="left"/>
    </xf>
    <xf numFmtId="164" fontId="2" fillId="0" borderId="42" xfId="0" applyNumberFormat="1" applyFont="1" applyBorder="1" applyAlignment="1" applyProtection="1">
      <alignment horizontal="left"/>
    </xf>
    <xf numFmtId="44" fontId="10" fillId="0" borderId="55" xfId="2" applyFont="1" applyFill="1" applyBorder="1" applyAlignment="1" applyProtection="1">
      <alignment horizontal="center"/>
    </xf>
    <xf numFmtId="44" fontId="10" fillId="0" borderId="56" xfId="2" applyFont="1" applyFill="1" applyBorder="1" applyProtection="1"/>
    <xf numFmtId="44" fontId="10" fillId="0" borderId="57" xfId="2" applyFont="1" applyFill="1" applyBorder="1" applyProtection="1"/>
    <xf numFmtId="44" fontId="10" fillId="0" borderId="55" xfId="2" applyFont="1" applyFill="1" applyBorder="1" applyProtection="1"/>
    <xf numFmtId="0" fontId="2" fillId="0" borderId="49" xfId="0" applyFont="1" applyBorder="1" applyAlignment="1" applyProtection="1">
      <alignment horizontal="center"/>
    </xf>
    <xf numFmtId="49" fontId="3" fillId="0" borderId="8" xfId="0" applyNumberFormat="1" applyFont="1" applyBorder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 vertical="center" textRotation="90"/>
    </xf>
    <xf numFmtId="8" fontId="10" fillId="12" borderId="43" xfId="2" applyNumberFormat="1" applyFont="1" applyFill="1" applyBorder="1" applyAlignment="1" applyProtection="1">
      <alignment horizontal="center"/>
    </xf>
    <xf numFmtId="8" fontId="10" fillId="12" borderId="0" xfId="2" applyNumberFormat="1" applyFont="1" applyFill="1" applyBorder="1" applyAlignment="1" applyProtection="1">
      <alignment horizontal="center"/>
    </xf>
    <xf numFmtId="8" fontId="10" fillId="12" borderId="44" xfId="2" applyNumberFormat="1" applyFont="1" applyFill="1" applyBorder="1" applyAlignment="1" applyProtection="1">
      <alignment horizontal="center"/>
    </xf>
    <xf numFmtId="8" fontId="10" fillId="12" borderId="12" xfId="2" applyNumberFormat="1" applyFont="1" applyFill="1" applyBorder="1" applyAlignment="1" applyProtection="1">
      <alignment horizontal="center"/>
    </xf>
    <xf numFmtId="8" fontId="10" fillId="12" borderId="17" xfId="2" applyNumberFormat="1" applyFont="1" applyFill="1" applyBorder="1" applyAlignment="1" applyProtection="1">
      <alignment horizontal="center"/>
    </xf>
    <xf numFmtId="8" fontId="10" fillId="12" borderId="18" xfId="2" applyNumberFormat="1" applyFont="1" applyFill="1" applyBorder="1" applyAlignment="1" applyProtection="1">
      <alignment horizontal="center"/>
    </xf>
    <xf numFmtId="6" fontId="10" fillId="12" borderId="12" xfId="2" applyNumberFormat="1" applyFont="1" applyFill="1" applyBorder="1" applyAlignment="1" applyProtection="1">
      <alignment horizontal="center"/>
    </xf>
    <xf numFmtId="6" fontId="10" fillId="12" borderId="43" xfId="2" applyNumberFormat="1" applyFont="1" applyFill="1" applyBorder="1" applyAlignment="1" applyProtection="1">
      <alignment horizontal="center"/>
    </xf>
    <xf numFmtId="6" fontId="10" fillId="12" borderId="17" xfId="2" applyNumberFormat="1" applyFont="1" applyFill="1" applyBorder="1" applyAlignment="1" applyProtection="1">
      <alignment horizontal="center"/>
    </xf>
    <xf numFmtId="6" fontId="10" fillId="12" borderId="0" xfId="2" applyNumberFormat="1" applyFont="1" applyFill="1" applyBorder="1" applyAlignment="1" applyProtection="1">
      <alignment horizontal="center"/>
    </xf>
    <xf numFmtId="6" fontId="10" fillId="12" borderId="18" xfId="2" applyNumberFormat="1" applyFont="1" applyFill="1" applyBorder="1" applyAlignment="1" applyProtection="1">
      <alignment horizontal="center"/>
    </xf>
    <xf numFmtId="6" fontId="10" fillId="12" borderId="44" xfId="2" applyNumberFormat="1" applyFont="1" applyFill="1" applyBorder="1" applyAlignment="1" applyProtection="1">
      <alignment horizontal="center"/>
    </xf>
    <xf numFmtId="6" fontId="10" fillId="12" borderId="0" xfId="2" applyNumberFormat="1" applyFont="1" applyFill="1" applyBorder="1" applyAlignment="1" applyProtection="1"/>
    <xf numFmtId="6" fontId="10" fillId="12" borderId="38" xfId="2" applyNumberFormat="1" applyFont="1" applyFill="1" applyBorder="1" applyAlignment="1" applyProtection="1">
      <alignment horizontal="center"/>
    </xf>
    <xf numFmtId="6" fontId="10" fillId="12" borderId="24" xfId="2" applyNumberFormat="1" applyFont="1" applyFill="1" applyBorder="1" applyAlignment="1" applyProtection="1">
      <alignment horizontal="center"/>
    </xf>
    <xf numFmtId="6" fontId="10" fillId="12" borderId="46" xfId="2" applyNumberFormat="1" applyFont="1" applyFill="1" applyBorder="1" applyAlignment="1" applyProtection="1">
      <alignment horizontal="center"/>
    </xf>
    <xf numFmtId="0" fontId="10" fillId="3" borderId="49" xfId="0" applyFont="1" applyFill="1" applyBorder="1" applyAlignment="1" applyProtection="1">
      <alignment horizontal="center"/>
    </xf>
    <xf numFmtId="0" fontId="10" fillId="3" borderId="50" xfId="0" applyFont="1" applyFill="1" applyBorder="1" applyProtection="1"/>
    <xf numFmtId="0" fontId="10" fillId="3" borderId="51" xfId="0" applyFont="1" applyFill="1" applyBorder="1" applyProtection="1"/>
    <xf numFmtId="8" fontId="10" fillId="12" borderId="38" xfId="2" applyNumberFormat="1" applyFont="1" applyFill="1" applyBorder="1" applyAlignment="1" applyProtection="1">
      <alignment horizontal="center"/>
    </xf>
    <xf numFmtId="8" fontId="10" fillId="12" borderId="24" xfId="2" applyNumberFormat="1" applyFont="1" applyFill="1" applyBorder="1" applyAlignment="1" applyProtection="1">
      <alignment horizontal="center"/>
    </xf>
    <xf numFmtId="8" fontId="10" fillId="12" borderId="46" xfId="2" applyNumberFormat="1" applyFont="1" applyFill="1" applyBorder="1" applyAlignment="1" applyProtection="1">
      <alignment horizontal="center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horizontal="center"/>
      <protection locked="0"/>
    </xf>
    <xf numFmtId="0" fontId="4" fillId="0" borderId="39" xfId="0" applyFont="1" applyBorder="1" applyAlignment="1" applyProtection="1">
      <alignment horizontal="center"/>
    </xf>
    <xf numFmtId="0" fontId="2" fillId="2" borderId="55" xfId="0" applyFont="1" applyFill="1" applyBorder="1" applyAlignment="1" applyProtection="1">
      <alignment horizontal="center"/>
      <protection locked="0"/>
    </xf>
    <xf numFmtId="0" fontId="2" fillId="2" borderId="56" xfId="0" applyFont="1" applyFill="1" applyBorder="1" applyAlignment="1" applyProtection="1">
      <alignment horizontal="center"/>
      <protection locked="0"/>
    </xf>
    <xf numFmtId="0" fontId="2" fillId="2" borderId="60" xfId="0" applyFont="1" applyFill="1" applyBorder="1" applyAlignment="1" applyProtection="1">
      <alignment horizontal="center"/>
      <protection locked="0"/>
    </xf>
    <xf numFmtId="0" fontId="0" fillId="2" borderId="56" xfId="0" applyFill="1" applyBorder="1" applyAlignment="1" applyProtection="1">
      <alignment horizontal="center"/>
      <protection locked="0"/>
    </xf>
    <xf numFmtId="0" fontId="0" fillId="2" borderId="57" xfId="0" applyFill="1" applyBorder="1" applyAlignment="1" applyProtection="1">
      <alignment horizontal="center"/>
      <protection locked="0"/>
    </xf>
    <xf numFmtId="0" fontId="10" fillId="2" borderId="1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 applyProtection="1">
      <alignment horizontal="center"/>
      <protection locked="0"/>
    </xf>
    <xf numFmtId="165" fontId="0" fillId="12" borderId="2" xfId="2" applyNumberFormat="1" applyFont="1" applyFill="1" applyBorder="1"/>
    <xf numFmtId="165" fontId="0" fillId="12" borderId="4" xfId="2" applyNumberFormat="1" applyFont="1" applyFill="1" applyBorder="1"/>
    <xf numFmtId="165" fontId="0" fillId="12" borderId="6" xfId="2" applyNumberFormat="1" applyFont="1" applyFill="1" applyBorder="1"/>
    <xf numFmtId="165" fontId="0" fillId="12" borderId="0" xfId="2" applyNumberFormat="1" applyFont="1" applyFill="1"/>
    <xf numFmtId="44" fontId="0" fillId="12" borderId="34" xfId="2" applyFont="1" applyFill="1" applyBorder="1" applyAlignment="1" applyProtection="1">
      <alignment horizontal="right"/>
    </xf>
    <xf numFmtId="0" fontId="4" fillId="0" borderId="59" xfId="0" applyFont="1" applyBorder="1" applyAlignment="1" applyProtection="1"/>
    <xf numFmtId="0" fontId="13" fillId="0" borderId="25" xfId="0" applyFont="1" applyFill="1" applyBorder="1" applyAlignment="1" applyProtection="1"/>
    <xf numFmtId="0" fontId="13" fillId="0" borderId="58" xfId="0" applyFont="1" applyFill="1" applyBorder="1" applyAlignment="1" applyProtection="1"/>
    <xf numFmtId="0" fontId="13" fillId="0" borderId="26" xfId="0" applyFont="1" applyFill="1" applyBorder="1" applyAlignment="1" applyProtection="1"/>
    <xf numFmtId="0" fontId="13" fillId="0" borderId="41" xfId="0" applyFont="1" applyFill="1" applyBorder="1" applyAlignment="1" applyProtection="1"/>
    <xf numFmtId="0" fontId="13" fillId="0" borderId="27" xfId="0" applyFont="1" applyFill="1" applyBorder="1" applyAlignment="1" applyProtection="1"/>
    <xf numFmtId="0" fontId="13" fillId="0" borderId="42" xfId="0" applyFont="1" applyFill="1" applyBorder="1" applyAlignment="1" applyProtection="1"/>
    <xf numFmtId="0" fontId="5" fillId="0" borderId="52" xfId="0" applyFont="1" applyFill="1" applyBorder="1" applyAlignment="1" applyProtection="1"/>
    <xf numFmtId="0" fontId="5" fillId="0" borderId="59" xfId="0" applyFont="1" applyFill="1" applyBorder="1" applyAlignment="1" applyProtection="1"/>
    <xf numFmtId="0" fontId="13" fillId="0" borderId="12" xfId="0" applyFont="1" applyFill="1" applyBorder="1" applyAlignment="1" applyProtection="1"/>
    <xf numFmtId="0" fontId="13" fillId="0" borderId="43" xfId="0" applyFont="1" applyFill="1" applyBorder="1" applyAlignment="1" applyProtection="1"/>
    <xf numFmtId="0" fontId="13" fillId="0" borderId="17" xfId="0" applyFont="1" applyFill="1" applyBorder="1" applyAlignment="1" applyProtection="1"/>
    <xf numFmtId="0" fontId="13" fillId="0" borderId="0" xfId="0" applyFont="1" applyFill="1" applyBorder="1" applyAlignment="1" applyProtection="1"/>
    <xf numFmtId="0" fontId="13" fillId="0" borderId="18" xfId="0" applyFont="1" applyFill="1" applyBorder="1" applyAlignment="1" applyProtection="1"/>
    <xf numFmtId="0" fontId="13" fillId="0" borderId="59" xfId="0" applyFont="1" applyFill="1" applyBorder="1" applyAlignment="1" applyProtection="1"/>
    <xf numFmtId="49" fontId="3" fillId="0" borderId="0" xfId="0" applyNumberFormat="1" applyFont="1" applyFill="1" applyBorder="1" applyAlignment="1" applyProtection="1">
      <alignment horizontal="left"/>
    </xf>
    <xf numFmtId="8" fontId="12" fillId="0" borderId="0" xfId="2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8" fontId="10" fillId="0" borderId="0" xfId="2" applyNumberFormat="1" applyFont="1" applyFill="1" applyBorder="1" applyAlignment="1" applyProtection="1">
      <alignment horizontal="center"/>
    </xf>
    <xf numFmtId="0" fontId="0" fillId="3" borderId="61" xfId="0" applyFill="1" applyBorder="1" applyProtection="1"/>
    <xf numFmtId="0" fontId="0" fillId="3" borderId="59" xfId="0" applyFill="1" applyBorder="1" applyProtection="1"/>
    <xf numFmtId="0" fontId="0" fillId="3" borderId="15" xfId="0" applyFill="1" applyBorder="1" applyProtection="1"/>
    <xf numFmtId="0" fontId="0" fillId="3" borderId="16" xfId="0" applyFill="1" applyBorder="1" applyProtection="1"/>
    <xf numFmtId="0" fontId="0" fillId="3" borderId="72" xfId="0" applyFill="1" applyBorder="1" applyProtection="1"/>
    <xf numFmtId="0" fontId="0" fillId="0" borderId="67" xfId="0" applyBorder="1" applyProtection="1"/>
    <xf numFmtId="0" fontId="0" fillId="3" borderId="48" xfId="0" applyFill="1" applyBorder="1" applyProtection="1"/>
    <xf numFmtId="0" fontId="0" fillId="0" borderId="67" xfId="0" applyFill="1" applyBorder="1" applyProtection="1"/>
    <xf numFmtId="0" fontId="0" fillId="3" borderId="67" xfId="0" applyFill="1" applyBorder="1" applyProtection="1"/>
    <xf numFmtId="0" fontId="0" fillId="3" borderId="19" xfId="0" applyFill="1" applyBorder="1" applyProtection="1"/>
    <xf numFmtId="0" fontId="0" fillId="4" borderId="67" xfId="0" applyFill="1" applyBorder="1" applyProtection="1"/>
    <xf numFmtId="0" fontId="2" fillId="0" borderId="67" xfId="0" applyFont="1" applyFill="1" applyBorder="1" applyProtection="1"/>
    <xf numFmtId="0" fontId="0" fillId="3" borderId="8" xfId="0" applyFill="1" applyBorder="1" applyProtection="1"/>
    <xf numFmtId="0" fontId="2" fillId="0" borderId="58" xfId="0" applyFont="1" applyBorder="1" applyAlignment="1" applyProtection="1">
      <alignment horizontal="center"/>
    </xf>
    <xf numFmtId="44" fontId="0" fillId="2" borderId="45" xfId="2" applyFont="1" applyFill="1" applyBorder="1" applyAlignment="1" applyProtection="1">
      <alignment horizontal="right"/>
    </xf>
    <xf numFmtId="44" fontId="0" fillId="4" borderId="37" xfId="2" applyFont="1" applyFill="1" applyBorder="1" applyAlignment="1" applyProtection="1">
      <alignment horizontal="right"/>
    </xf>
    <xf numFmtId="44" fontId="2" fillId="0" borderId="0" xfId="2" applyFont="1" applyFill="1" applyBorder="1" applyAlignment="1" applyProtection="1">
      <alignment horizontal="center"/>
    </xf>
    <xf numFmtId="44" fontId="0" fillId="4" borderId="26" xfId="2" applyFont="1" applyFill="1" applyBorder="1" applyAlignment="1" applyProtection="1">
      <alignment horizontal="right"/>
    </xf>
    <xf numFmtId="0" fontId="0" fillId="3" borderId="48" xfId="0" applyFill="1" applyBorder="1" applyAlignment="1" applyProtection="1">
      <alignment horizontal="center"/>
    </xf>
    <xf numFmtId="0" fontId="0" fillId="0" borderId="38" xfId="0" applyBorder="1" applyAlignment="1" applyProtection="1"/>
    <xf numFmtId="0" fontId="2" fillId="2" borderId="69" xfId="0" applyFont="1" applyFill="1" applyBorder="1" applyAlignment="1" applyProtection="1">
      <alignment horizontal="center"/>
      <protection locked="0"/>
    </xf>
    <xf numFmtId="0" fontId="2" fillId="2" borderId="48" xfId="0" applyFont="1" applyFill="1" applyBorder="1" applyAlignment="1" applyProtection="1">
      <alignment horizontal="center"/>
      <protection locked="0"/>
    </xf>
    <xf numFmtId="0" fontId="4" fillId="13" borderId="6" xfId="0" applyFont="1" applyFill="1" applyBorder="1" applyAlignment="1" applyProtection="1"/>
    <xf numFmtId="44" fontId="0" fillId="12" borderId="1" xfId="2" applyFont="1" applyFill="1" applyBorder="1" applyAlignment="1" applyProtection="1">
      <alignment horizontal="right"/>
    </xf>
    <xf numFmtId="44" fontId="0" fillId="12" borderId="2" xfId="2" applyFont="1" applyFill="1" applyBorder="1" applyAlignment="1" applyProtection="1">
      <alignment horizontal="right"/>
    </xf>
    <xf numFmtId="44" fontId="0" fillId="12" borderId="3" xfId="2" applyFont="1" applyFill="1" applyBorder="1" applyAlignment="1" applyProtection="1">
      <alignment horizontal="right"/>
    </xf>
    <xf numFmtId="44" fontId="0" fillId="12" borderId="4" xfId="2" applyFont="1" applyFill="1" applyBorder="1" applyAlignment="1" applyProtection="1">
      <alignment horizontal="right"/>
    </xf>
    <xf numFmtId="44" fontId="0" fillId="12" borderId="5" xfId="2" applyFont="1" applyFill="1" applyBorder="1" applyAlignment="1" applyProtection="1">
      <alignment horizontal="right"/>
    </xf>
    <xf numFmtId="44" fontId="0" fillId="12" borderId="6" xfId="2" applyFont="1" applyFill="1" applyBorder="1" applyAlignment="1" applyProtection="1">
      <alignment horizontal="right"/>
    </xf>
    <xf numFmtId="0" fontId="3" fillId="8" borderId="8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/>
    </xf>
    <xf numFmtId="0" fontId="4" fillId="6" borderId="39" xfId="0" applyFont="1" applyFill="1" applyBorder="1" applyAlignment="1" applyProtection="1">
      <alignment vertical="center" wrapText="1"/>
    </xf>
    <xf numFmtId="0" fontId="4" fillId="6" borderId="67" xfId="0" applyFont="1" applyFill="1" applyBorder="1" applyAlignment="1" applyProtection="1">
      <alignment vertical="center" wrapText="1"/>
    </xf>
    <xf numFmtId="0" fontId="4" fillId="6" borderId="53" xfId="0" applyFont="1" applyFill="1" applyBorder="1" applyAlignment="1" applyProtection="1">
      <alignment vertical="center" wrapText="1"/>
    </xf>
    <xf numFmtId="165" fontId="0" fillId="9" borderId="3" xfId="2" applyNumberFormat="1" applyFont="1" applyFill="1" applyBorder="1"/>
    <xf numFmtId="165" fontId="0" fillId="9" borderId="4" xfId="2" applyNumberFormat="1" applyFont="1" applyFill="1" applyBorder="1"/>
    <xf numFmtId="0" fontId="4" fillId="7" borderId="39" xfId="0" applyFont="1" applyFill="1" applyBorder="1" applyAlignment="1" applyProtection="1">
      <alignment vertical="center"/>
    </xf>
    <xf numFmtId="0" fontId="1" fillId="2" borderId="19" xfId="0" applyFont="1" applyFill="1" applyBorder="1" applyAlignment="1" applyProtection="1">
      <alignment horizontal="center"/>
      <protection locked="0"/>
    </xf>
    <xf numFmtId="0" fontId="1" fillId="2" borderId="16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0" fontId="1" fillId="2" borderId="72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2" fillId="0" borderId="73" xfId="0" applyNumberFormat="1" applyFont="1" applyFill="1" applyBorder="1" applyAlignment="1" applyProtection="1">
      <alignment horizontal="left" indent="2"/>
    </xf>
    <xf numFmtId="164" fontId="2" fillId="0" borderId="62" xfId="0" applyNumberFormat="1" applyFont="1" applyFill="1" applyBorder="1" applyAlignment="1" applyProtection="1">
      <alignment horizontal="left" indent="2"/>
    </xf>
    <xf numFmtId="0" fontId="2" fillId="0" borderId="29" xfId="0" applyFont="1" applyFill="1" applyBorder="1" applyAlignment="1" applyProtection="1">
      <alignment horizontal="center"/>
      <protection locked="0"/>
    </xf>
    <xf numFmtId="165" fontId="0" fillId="0" borderId="29" xfId="2" applyNumberFormat="1" applyFont="1" applyFill="1" applyBorder="1"/>
    <xf numFmtId="165" fontId="0" fillId="0" borderId="4" xfId="2" applyNumberFormat="1" applyFont="1" applyFill="1" applyBorder="1"/>
    <xf numFmtId="44" fontId="3" fillId="0" borderId="8" xfId="2" applyFont="1" applyFill="1" applyBorder="1" applyAlignment="1" applyProtection="1">
      <alignment horizontal="center"/>
    </xf>
    <xf numFmtId="44" fontId="3" fillId="0" borderId="60" xfId="2" applyFont="1" applyFill="1" applyBorder="1" applyAlignment="1" applyProtection="1">
      <alignment horizontal="center"/>
    </xf>
    <xf numFmtId="0" fontId="1" fillId="2" borderId="55" xfId="0" applyFont="1" applyFill="1" applyBorder="1" applyAlignment="1" applyProtection="1">
      <alignment horizontal="center"/>
      <protection locked="0"/>
    </xf>
    <xf numFmtId="0" fontId="1" fillId="2" borderId="60" xfId="0" applyFont="1" applyFill="1" applyBorder="1" applyAlignment="1" applyProtection="1">
      <alignment horizontal="center"/>
      <protection locked="0"/>
    </xf>
    <xf numFmtId="0" fontId="4" fillId="0" borderId="12" xfId="0" applyFont="1" applyFill="1" applyBorder="1" applyAlignment="1" applyProtection="1"/>
    <xf numFmtId="0" fontId="4" fillId="0" borderId="38" xfId="0" applyFont="1" applyFill="1" applyBorder="1" applyAlignment="1" applyProtection="1"/>
    <xf numFmtId="0" fontId="3" fillId="0" borderId="43" xfId="0" applyFont="1" applyFill="1" applyBorder="1" applyAlignment="1" applyProtection="1">
      <alignment vertical="center" textRotation="90"/>
    </xf>
    <xf numFmtId="44" fontId="1" fillId="0" borderId="43" xfId="2" applyFont="1" applyFill="1" applyBorder="1" applyProtection="1"/>
    <xf numFmtId="9" fontId="1" fillId="0" borderId="43" xfId="3" applyFont="1" applyFill="1" applyBorder="1" applyProtection="1"/>
    <xf numFmtId="0" fontId="4" fillId="0" borderId="18" xfId="0" applyFont="1" applyFill="1" applyBorder="1" applyAlignment="1" applyProtection="1"/>
    <xf numFmtId="0" fontId="3" fillId="0" borderId="44" xfId="0" applyFont="1" applyFill="1" applyBorder="1" applyAlignment="1" applyProtection="1">
      <alignment vertical="center" textRotation="90"/>
    </xf>
    <xf numFmtId="43" fontId="4" fillId="0" borderId="46" xfId="1" applyFont="1" applyFill="1" applyBorder="1" applyAlignment="1" applyProtection="1"/>
    <xf numFmtId="9" fontId="4" fillId="14" borderId="38" xfId="3" applyFont="1" applyFill="1" applyBorder="1" applyAlignment="1" applyProtection="1">
      <protection locked="0"/>
    </xf>
    <xf numFmtId="0" fontId="0" fillId="0" borderId="43" xfId="0" applyBorder="1"/>
    <xf numFmtId="0" fontId="0" fillId="0" borderId="44" xfId="0" applyBorder="1"/>
    <xf numFmtId="0" fontId="1" fillId="2" borderId="30" xfId="0" applyFont="1" applyFill="1" applyBorder="1" applyAlignment="1" applyProtection="1">
      <alignment horizontal="center"/>
      <protection locked="0"/>
    </xf>
    <xf numFmtId="0" fontId="1" fillId="0" borderId="12" xfId="0" applyFont="1" applyBorder="1" applyAlignment="1">
      <alignment horizontal="left" indent="1"/>
    </xf>
    <xf numFmtId="0" fontId="1" fillId="0" borderId="18" xfId="0" applyFont="1" applyBorder="1" applyAlignment="1">
      <alignment horizontal="left" indent="1"/>
    </xf>
    <xf numFmtId="10" fontId="0" fillId="14" borderId="43" xfId="3" applyNumberFormat="1" applyFont="1" applyFill="1" applyBorder="1" applyProtection="1">
      <protection locked="0"/>
    </xf>
    <xf numFmtId="0" fontId="3" fillId="0" borderId="12" xfId="0" applyFont="1" applyFill="1" applyBorder="1" applyAlignment="1" applyProtection="1">
      <alignment horizontal="left"/>
    </xf>
    <xf numFmtId="0" fontId="3" fillId="0" borderId="43" xfId="0" applyFont="1" applyFill="1" applyBorder="1" applyAlignment="1" applyProtection="1">
      <alignment horizontal="left"/>
    </xf>
    <xf numFmtId="0" fontId="3" fillId="0" borderId="43" xfId="0" applyFont="1" applyFill="1" applyBorder="1" applyAlignment="1" applyProtection="1"/>
    <xf numFmtId="9" fontId="3" fillId="14" borderId="43" xfId="3" applyFont="1" applyFill="1" applyBorder="1" applyAlignment="1" applyProtection="1">
      <alignment horizontal="left"/>
      <protection locked="0"/>
    </xf>
    <xf numFmtId="0" fontId="3" fillId="0" borderId="18" xfId="0" applyFont="1" applyFill="1" applyBorder="1" applyAlignment="1" applyProtection="1">
      <alignment horizontal="left"/>
    </xf>
    <xf numFmtId="0" fontId="3" fillId="0" borderId="44" xfId="0" applyFont="1" applyFill="1" applyBorder="1" applyAlignment="1" applyProtection="1">
      <alignment horizontal="left"/>
    </xf>
    <xf numFmtId="0" fontId="1" fillId="2" borderId="29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left"/>
    </xf>
    <xf numFmtId="0" fontId="3" fillId="0" borderId="43" xfId="0" applyFont="1" applyFill="1" applyBorder="1" applyAlignment="1" applyProtection="1">
      <alignment horizontal="right"/>
    </xf>
    <xf numFmtId="0" fontId="20" fillId="0" borderId="52" xfId="0" applyFont="1" applyFill="1" applyBorder="1" applyAlignment="1" applyProtection="1">
      <alignment horizontal="center"/>
    </xf>
    <xf numFmtId="0" fontId="20" fillId="0" borderId="59" xfId="0" applyFont="1" applyFill="1" applyBorder="1" applyAlignment="1" applyProtection="1">
      <alignment horizontal="center"/>
    </xf>
    <xf numFmtId="0" fontId="20" fillId="0" borderId="60" xfId="0" applyFont="1" applyFill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/>
    </xf>
    <xf numFmtId="44" fontId="3" fillId="0" borderId="52" xfId="2" applyFont="1" applyBorder="1" applyAlignment="1" applyProtection="1">
      <alignment horizontal="center"/>
    </xf>
    <xf numFmtId="44" fontId="3" fillId="0" borderId="59" xfId="2" applyFont="1" applyBorder="1" applyAlignment="1" applyProtection="1">
      <alignment horizontal="center"/>
    </xf>
    <xf numFmtId="44" fontId="3" fillId="0" borderId="60" xfId="2" applyFont="1" applyBorder="1" applyAlignment="1" applyProtection="1">
      <alignment horizontal="center"/>
    </xf>
    <xf numFmtId="0" fontId="3" fillId="0" borderId="18" xfId="0" applyFont="1" applyBorder="1" applyAlignment="1" applyProtection="1">
      <alignment horizontal="center"/>
    </xf>
    <xf numFmtId="0" fontId="3" fillId="0" borderId="46" xfId="0" applyFont="1" applyBorder="1" applyAlignment="1" applyProtection="1">
      <alignment horizontal="center"/>
    </xf>
    <xf numFmtId="0" fontId="4" fillId="0" borderId="52" xfId="0" applyFont="1" applyBorder="1" applyAlignment="1" applyProtection="1">
      <alignment horizontal="center"/>
    </xf>
    <xf numFmtId="0" fontId="4" fillId="0" borderId="59" xfId="0" applyFont="1" applyBorder="1" applyAlignment="1" applyProtection="1">
      <alignment horizontal="center"/>
    </xf>
    <xf numFmtId="0" fontId="4" fillId="0" borderId="60" xfId="0" applyFont="1" applyBorder="1" applyAlignment="1" applyProtection="1">
      <alignment horizontal="center"/>
    </xf>
    <xf numFmtId="0" fontId="4" fillId="7" borderId="39" xfId="0" applyFont="1" applyFill="1" applyBorder="1" applyAlignment="1" applyProtection="1">
      <alignment horizontal="center" vertical="center" textRotation="90" wrapText="1"/>
    </xf>
    <xf numFmtId="0" fontId="4" fillId="7" borderId="67" xfId="0" applyFont="1" applyFill="1" applyBorder="1" applyAlignment="1" applyProtection="1">
      <alignment horizontal="center" vertical="center" textRotation="90" wrapText="1"/>
    </xf>
    <xf numFmtId="0" fontId="4" fillId="7" borderId="53" xfId="0" applyFont="1" applyFill="1" applyBorder="1" applyAlignment="1" applyProtection="1">
      <alignment horizontal="center" vertical="center" textRotation="90" wrapText="1"/>
    </xf>
    <xf numFmtId="0" fontId="4" fillId="6" borderId="39" xfId="0" applyFont="1" applyFill="1" applyBorder="1" applyAlignment="1" applyProtection="1">
      <alignment horizontal="center" vertical="center" textRotation="90"/>
    </xf>
    <xf numFmtId="0" fontId="4" fillId="6" borderId="17" xfId="0" applyFont="1" applyFill="1" applyBorder="1" applyAlignment="1" applyProtection="1">
      <alignment horizontal="center" vertical="center" textRotation="90"/>
    </xf>
    <xf numFmtId="0" fontId="4" fillId="6" borderId="67" xfId="0" applyFont="1" applyFill="1" applyBorder="1" applyAlignment="1" applyProtection="1">
      <alignment horizontal="center" vertical="center" textRotation="90"/>
    </xf>
    <xf numFmtId="0" fontId="4" fillId="6" borderId="18" xfId="0" applyFont="1" applyFill="1" applyBorder="1" applyAlignment="1" applyProtection="1">
      <alignment horizontal="center" vertical="center" textRotation="90"/>
    </xf>
    <xf numFmtId="0" fontId="4" fillId="0" borderId="12" xfId="0" applyFont="1" applyBorder="1" applyAlignment="1" applyProtection="1">
      <alignment horizontal="center"/>
    </xf>
    <xf numFmtId="0" fontId="4" fillId="0" borderId="38" xfId="0" applyFont="1" applyBorder="1" applyAlignment="1" applyProtection="1">
      <alignment horizontal="center"/>
    </xf>
    <xf numFmtId="44" fontId="0" fillId="0" borderId="52" xfId="2" applyFont="1" applyBorder="1" applyAlignment="1" applyProtection="1">
      <alignment horizontal="center"/>
    </xf>
    <xf numFmtId="44" fontId="0" fillId="0" borderId="60" xfId="2" applyFont="1" applyBorder="1" applyAlignment="1" applyProtection="1">
      <alignment horizontal="center"/>
    </xf>
    <xf numFmtId="44" fontId="16" fillId="0" borderId="52" xfId="2" applyFont="1" applyFill="1" applyBorder="1" applyAlignment="1" applyProtection="1">
      <alignment horizontal="center"/>
    </xf>
    <xf numFmtId="44" fontId="16" fillId="0" borderId="59" xfId="2" applyFont="1" applyFill="1" applyBorder="1" applyAlignment="1" applyProtection="1">
      <alignment horizontal="center"/>
    </xf>
    <xf numFmtId="44" fontId="16" fillId="0" borderId="60" xfId="2" applyFont="1" applyFill="1" applyBorder="1" applyAlignment="1" applyProtection="1">
      <alignment horizontal="center"/>
    </xf>
    <xf numFmtId="44" fontId="3" fillId="0" borderId="12" xfId="2" applyFont="1" applyBorder="1" applyAlignment="1" applyProtection="1">
      <alignment horizontal="center"/>
    </xf>
    <xf numFmtId="44" fontId="3" fillId="0" borderId="43" xfId="2" applyFont="1" applyBorder="1" applyAlignment="1" applyProtection="1">
      <alignment horizontal="center"/>
    </xf>
    <xf numFmtId="44" fontId="3" fillId="0" borderId="38" xfId="2" applyFont="1" applyBorder="1" applyAlignment="1" applyProtection="1">
      <alignment horizontal="center"/>
    </xf>
    <xf numFmtId="0" fontId="2" fillId="0" borderId="50" xfId="0" applyFont="1" applyBorder="1" applyAlignment="1" applyProtection="1">
      <alignment horizontal="center"/>
    </xf>
    <xf numFmtId="0" fontId="2" fillId="0" borderId="56" xfId="0" applyFont="1" applyBorder="1" applyAlignment="1" applyProtection="1">
      <alignment horizontal="center"/>
    </xf>
    <xf numFmtId="0" fontId="13" fillId="0" borderId="0" xfId="0" applyFont="1" applyFill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13" fillId="0" borderId="4" xfId="0" applyFont="1" applyFill="1" applyBorder="1" applyAlignment="1" applyProtection="1">
      <alignment horizontal="center"/>
    </xf>
    <xf numFmtId="0" fontId="2" fillId="0" borderId="18" xfId="0" applyFont="1" applyBorder="1" applyAlignment="1" applyProtection="1">
      <alignment horizontal="center"/>
    </xf>
    <xf numFmtId="0" fontId="2" fillId="0" borderId="44" xfId="0" applyFont="1" applyBorder="1" applyAlignment="1" applyProtection="1">
      <alignment horizontal="center"/>
    </xf>
    <xf numFmtId="0" fontId="3" fillId="5" borderId="43" xfId="0" applyFont="1" applyFill="1" applyBorder="1" applyAlignment="1" applyProtection="1">
      <alignment horizontal="center" vertical="center" textRotation="90"/>
    </xf>
    <xf numFmtId="0" fontId="3" fillId="5" borderId="0" xfId="0" applyFont="1" applyFill="1" applyBorder="1" applyAlignment="1" applyProtection="1">
      <alignment horizontal="center" vertical="center" textRotation="90"/>
    </xf>
    <xf numFmtId="0" fontId="2" fillId="0" borderId="51" xfId="0" applyFont="1" applyBorder="1" applyAlignment="1" applyProtection="1">
      <alignment horizontal="center"/>
    </xf>
    <xf numFmtId="0" fontId="2" fillId="0" borderId="57" xfId="0" applyFont="1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0" fillId="0" borderId="60" xfId="0" applyBorder="1" applyAlignment="1" applyProtection="1">
      <alignment horizontal="center"/>
    </xf>
    <xf numFmtId="0" fontId="4" fillId="8" borderId="39" xfId="0" applyFont="1" applyFill="1" applyBorder="1" applyAlignment="1" applyProtection="1">
      <alignment horizontal="center" vertical="center"/>
    </xf>
    <xf numFmtId="0" fontId="4" fillId="8" borderId="53" xfId="0" applyFont="1" applyFill="1" applyBorder="1" applyAlignment="1" applyProtection="1">
      <alignment horizontal="center" vertical="center"/>
    </xf>
    <xf numFmtId="0" fontId="2" fillId="0" borderId="49" xfId="0" applyFont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0" fontId="13" fillId="0" borderId="52" xfId="0" applyFont="1" applyFill="1" applyBorder="1" applyAlignment="1" applyProtection="1">
      <alignment horizontal="center"/>
    </xf>
    <xf numFmtId="0" fontId="13" fillId="0" borderId="60" xfId="0" applyFont="1" applyFill="1" applyBorder="1" applyAlignment="1" applyProtection="1">
      <alignment horizontal="center"/>
    </xf>
    <xf numFmtId="0" fontId="4" fillId="7" borderId="39" xfId="0" applyFont="1" applyFill="1" applyBorder="1" applyAlignment="1" applyProtection="1">
      <alignment horizontal="center" vertical="center"/>
    </xf>
    <xf numFmtId="0" fontId="4" fillId="7" borderId="53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 textRotation="90" wrapText="1"/>
    </xf>
    <xf numFmtId="0" fontId="4" fillId="6" borderId="67" xfId="0" applyFont="1" applyFill="1" applyBorder="1" applyAlignment="1" applyProtection="1">
      <alignment horizontal="center" vertical="center" textRotation="90" wrapText="1"/>
    </xf>
    <xf numFmtId="0" fontId="4" fillId="6" borderId="53" xfId="0" applyFont="1" applyFill="1" applyBorder="1" applyAlignment="1" applyProtection="1">
      <alignment horizontal="center" vertical="center" textRotation="90" wrapText="1"/>
    </xf>
    <xf numFmtId="0" fontId="3" fillId="5" borderId="12" xfId="0" applyFont="1" applyFill="1" applyBorder="1" applyAlignment="1" applyProtection="1">
      <alignment horizontal="center" vertical="center" textRotation="90"/>
    </xf>
    <xf numFmtId="0" fontId="3" fillId="5" borderId="17" xfId="0" applyFont="1" applyFill="1" applyBorder="1" applyAlignment="1" applyProtection="1">
      <alignment horizontal="center" vertical="center" textRotation="90"/>
    </xf>
    <xf numFmtId="0" fontId="3" fillId="5" borderId="18" xfId="0" applyFont="1" applyFill="1" applyBorder="1" applyAlignment="1" applyProtection="1">
      <alignment horizontal="center" vertical="center" textRotation="90"/>
    </xf>
    <xf numFmtId="0" fontId="3" fillId="5" borderId="39" xfId="0" applyFont="1" applyFill="1" applyBorder="1" applyAlignment="1" applyProtection="1">
      <alignment horizontal="center" vertical="center" textRotation="90"/>
    </xf>
    <xf numFmtId="0" fontId="3" fillId="5" borderId="67" xfId="0" applyFont="1" applyFill="1" applyBorder="1" applyAlignment="1" applyProtection="1">
      <alignment horizontal="center" vertical="center" textRotation="90"/>
    </xf>
    <xf numFmtId="0" fontId="3" fillId="5" borderId="53" xfId="0" applyFont="1" applyFill="1" applyBorder="1" applyAlignment="1" applyProtection="1">
      <alignment horizontal="center" vertical="center" textRotation="90"/>
    </xf>
    <xf numFmtId="0" fontId="13" fillId="0" borderId="1" xfId="0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3" fillId="5" borderId="38" xfId="0" applyFont="1" applyFill="1" applyBorder="1" applyAlignment="1" applyProtection="1">
      <alignment horizontal="center" vertical="center" textRotation="90"/>
    </xf>
    <xf numFmtId="0" fontId="3" fillId="5" borderId="24" xfId="0" applyFont="1" applyFill="1" applyBorder="1" applyAlignment="1" applyProtection="1">
      <alignment horizontal="center" vertical="center" textRotation="90"/>
    </xf>
    <xf numFmtId="0" fontId="3" fillId="5" borderId="46" xfId="0" applyFont="1" applyFill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wrapText="1"/>
    </xf>
    <xf numFmtId="0" fontId="3" fillId="0" borderId="28" xfId="0" applyFont="1" applyFill="1" applyBorder="1" applyAlignment="1" applyProtection="1">
      <alignment horizontal="center" wrapText="1"/>
    </xf>
    <xf numFmtId="0" fontId="3" fillId="0" borderId="2" xfId="0" applyFont="1" applyFill="1" applyBorder="1" applyAlignment="1" applyProtection="1">
      <alignment horizontal="center" wrapText="1"/>
    </xf>
    <xf numFmtId="0" fontId="13" fillId="0" borderId="5" xfId="0" applyFont="1" applyFill="1" applyBorder="1" applyAlignment="1" applyProtection="1">
      <alignment horizontal="center"/>
    </xf>
    <xf numFmtId="0" fontId="13" fillId="0" borderId="6" xfId="0" applyFont="1" applyFill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/>
    </xf>
    <xf numFmtId="0" fontId="4" fillId="0" borderId="46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2" borderId="44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</xf>
    <xf numFmtId="0" fontId="2" fillId="2" borderId="44" xfId="0" applyFont="1" applyFill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</xf>
    <xf numFmtId="44" fontId="3" fillId="0" borderId="18" xfId="2" applyFont="1" applyFill="1" applyBorder="1" applyAlignment="1" applyProtection="1">
      <alignment horizontal="center"/>
    </xf>
    <xf numFmtId="44" fontId="3" fillId="0" borderId="46" xfId="2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/>
    </xf>
    <xf numFmtId="0" fontId="3" fillId="0" borderId="46" xfId="0" applyFont="1" applyFill="1" applyBorder="1" applyAlignment="1" applyProtection="1">
      <alignment horizontal="center"/>
    </xf>
    <xf numFmtId="0" fontId="4" fillId="0" borderId="18" xfId="0" applyFont="1" applyFill="1" applyBorder="1" applyAlignment="1" applyProtection="1">
      <alignment horizontal="left"/>
    </xf>
    <xf numFmtId="0" fontId="4" fillId="0" borderId="44" xfId="0" applyFont="1" applyFill="1" applyBorder="1" applyAlignment="1" applyProtection="1">
      <alignment horizontal="left"/>
    </xf>
    <xf numFmtId="0" fontId="4" fillId="0" borderId="46" xfId="0" applyFont="1" applyFill="1" applyBorder="1" applyAlignment="1" applyProtection="1">
      <alignment horizontal="left"/>
    </xf>
    <xf numFmtId="44" fontId="3" fillId="0" borderId="12" xfId="2" applyFont="1" applyFill="1" applyBorder="1" applyAlignment="1" applyProtection="1">
      <alignment horizontal="center"/>
    </xf>
    <xf numFmtId="44" fontId="3" fillId="0" borderId="38" xfId="2" applyFont="1" applyFill="1" applyBorder="1" applyAlignment="1" applyProtection="1">
      <alignment horizontal="center"/>
    </xf>
    <xf numFmtId="44" fontId="0" fillId="0" borderId="17" xfId="2" applyFont="1" applyBorder="1" applyAlignment="1" applyProtection="1">
      <alignment horizontal="center"/>
    </xf>
    <xf numFmtId="44" fontId="0" fillId="0" borderId="0" xfId="2" applyFont="1" applyAlignment="1" applyProtection="1">
      <alignment horizontal="center"/>
    </xf>
    <xf numFmtId="0" fontId="13" fillId="0" borderId="34" xfId="0" applyFont="1" applyFill="1" applyBorder="1" applyAlignment="1" applyProtection="1">
      <alignment horizontal="left"/>
    </xf>
    <xf numFmtId="0" fontId="13" fillId="0" borderId="7" xfId="0" applyFont="1" applyFill="1" applyBorder="1" applyAlignment="1" applyProtection="1">
      <alignment horizontal="left"/>
    </xf>
    <xf numFmtId="0" fontId="13" fillId="0" borderId="3" xfId="0" applyFont="1" applyFill="1" applyBorder="1" applyAlignment="1" applyProtection="1">
      <alignment horizontal="left"/>
    </xf>
    <xf numFmtId="0" fontId="13" fillId="0" borderId="4" xfId="0" applyFont="1" applyFill="1" applyBorder="1" applyAlignment="1" applyProtection="1">
      <alignment horizontal="left"/>
    </xf>
    <xf numFmtId="0" fontId="5" fillId="0" borderId="52" xfId="0" applyFont="1" applyBorder="1" applyAlignment="1" applyProtection="1">
      <alignment horizontal="center"/>
    </xf>
    <xf numFmtId="0" fontId="5" fillId="0" borderId="59" xfId="0" applyFont="1" applyBorder="1" applyAlignment="1" applyProtection="1">
      <alignment horizontal="center"/>
    </xf>
    <xf numFmtId="0" fontId="5" fillId="0" borderId="60" xfId="0" applyFont="1" applyBorder="1" applyAlignment="1" applyProtection="1">
      <alignment horizontal="center"/>
    </xf>
    <xf numFmtId="0" fontId="2" fillId="0" borderId="18" xfId="0" applyFont="1" applyBorder="1" applyAlignment="1" applyProtection="1">
      <alignment horizontal="left"/>
    </xf>
    <xf numFmtId="0" fontId="2" fillId="0" borderId="46" xfId="0" applyFont="1" applyBorder="1" applyAlignment="1" applyProtection="1">
      <alignment horizontal="left"/>
    </xf>
    <xf numFmtId="0" fontId="2" fillId="0" borderId="49" xfId="0" applyFont="1" applyBorder="1" applyAlignment="1" applyProtection="1">
      <alignment horizontal="left"/>
    </xf>
    <xf numFmtId="0" fontId="2" fillId="0" borderId="55" xfId="0" applyFont="1" applyBorder="1" applyAlignment="1" applyProtection="1">
      <alignment horizontal="left"/>
    </xf>
    <xf numFmtId="0" fontId="13" fillId="0" borderId="52" xfId="0" applyFont="1" applyFill="1" applyBorder="1" applyAlignment="1" applyProtection="1">
      <alignment horizontal="left"/>
    </xf>
    <xf numFmtId="0" fontId="13" fillId="0" borderId="60" xfId="0" applyFont="1" applyFill="1" applyBorder="1" applyAlignment="1" applyProtection="1">
      <alignment horizontal="left"/>
    </xf>
    <xf numFmtId="0" fontId="10" fillId="0" borderId="12" xfId="0" applyFont="1" applyBorder="1" applyAlignment="1" applyProtection="1">
      <alignment horizontal="center"/>
    </xf>
    <xf numFmtId="0" fontId="10" fillId="0" borderId="38" xfId="0" applyFont="1" applyBorder="1" applyAlignment="1" applyProtection="1">
      <alignment horizontal="center"/>
    </xf>
    <xf numFmtId="0" fontId="4" fillId="0" borderId="43" xfId="0" applyFont="1" applyBorder="1" applyAlignment="1" applyProtection="1">
      <alignment horizontal="center"/>
    </xf>
    <xf numFmtId="0" fontId="3" fillId="0" borderId="12" xfId="0" applyFont="1" applyFill="1" applyBorder="1" applyAlignment="1" applyProtection="1">
      <alignment horizontal="center" wrapText="1"/>
    </xf>
    <xf numFmtId="0" fontId="3" fillId="0" borderId="43" xfId="0" applyFont="1" applyFill="1" applyBorder="1" applyAlignment="1" applyProtection="1">
      <alignment horizontal="center" wrapText="1"/>
    </xf>
    <xf numFmtId="0" fontId="3" fillId="0" borderId="38" xfId="0" applyFont="1" applyFill="1" applyBorder="1" applyAlignment="1" applyProtection="1">
      <alignment horizontal="center" wrapText="1"/>
    </xf>
    <xf numFmtId="0" fontId="13" fillId="0" borderId="1" xfId="0" applyFont="1" applyFill="1" applyBorder="1" applyAlignment="1" applyProtection="1">
      <alignment horizontal="left"/>
    </xf>
    <xf numFmtId="0" fontId="13" fillId="0" borderId="2" xfId="0" applyFont="1" applyFill="1" applyBorder="1" applyAlignment="1" applyProtection="1">
      <alignment horizontal="left"/>
    </xf>
    <xf numFmtId="0" fontId="0" fillId="0" borderId="12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left"/>
    </xf>
    <xf numFmtId="0" fontId="13" fillId="0" borderId="6" xfId="0" applyFont="1" applyFill="1" applyBorder="1" applyAlignment="1" applyProtection="1">
      <alignment horizontal="left"/>
    </xf>
    <xf numFmtId="0" fontId="3" fillId="5" borderId="15" xfId="0" applyFont="1" applyFill="1" applyBorder="1" applyAlignment="1" applyProtection="1">
      <alignment horizontal="center" vertical="center" textRotation="90"/>
    </xf>
    <xf numFmtId="0" fontId="3" fillId="5" borderId="16" xfId="0" applyFont="1" applyFill="1" applyBorder="1" applyAlignment="1" applyProtection="1">
      <alignment horizontal="center" vertical="center" textRotation="90"/>
    </xf>
    <xf numFmtId="0" fontId="3" fillId="5" borderId="19" xfId="0" applyFont="1" applyFill="1" applyBorder="1" applyAlignment="1" applyProtection="1">
      <alignment horizontal="center" vertical="center" textRotation="90"/>
    </xf>
    <xf numFmtId="0" fontId="3" fillId="5" borderId="40" xfId="0" applyFont="1" applyFill="1" applyBorder="1" applyAlignment="1" applyProtection="1">
      <alignment horizontal="center" vertical="center" textRotation="90"/>
    </xf>
    <xf numFmtId="0" fontId="3" fillId="5" borderId="37" xfId="0" applyFont="1" applyFill="1" applyBorder="1" applyAlignment="1" applyProtection="1">
      <alignment horizontal="center" vertical="center" textRotation="90"/>
    </xf>
    <xf numFmtId="0" fontId="3" fillId="5" borderId="11" xfId="0" applyFont="1" applyFill="1" applyBorder="1" applyAlignment="1" applyProtection="1">
      <alignment horizontal="center" vertical="center" textRotation="90"/>
    </xf>
    <xf numFmtId="0" fontId="2" fillId="0" borderId="58" xfId="0" applyFont="1" applyBorder="1" applyAlignment="1" applyProtection="1">
      <alignment horizontal="left"/>
    </xf>
    <xf numFmtId="0" fontId="1" fillId="0" borderId="63" xfId="0" applyFont="1" applyBorder="1" applyAlignment="1" applyProtection="1">
      <alignment horizontal="left"/>
    </xf>
    <xf numFmtId="0" fontId="2" fillId="0" borderId="61" xfId="0" applyFont="1" applyBorder="1" applyAlignment="1" applyProtection="1">
      <alignment horizontal="left"/>
    </xf>
    <xf numFmtId="0" fontId="2" fillId="0" borderId="63" xfId="0" applyFont="1" applyBorder="1" applyAlignment="1" applyProtection="1">
      <alignment horizontal="left"/>
    </xf>
    <xf numFmtId="0" fontId="2" fillId="0" borderId="44" xfId="0" applyFont="1" applyBorder="1" applyAlignment="1" applyProtection="1">
      <alignment horizontal="left"/>
    </xf>
    <xf numFmtId="0" fontId="3" fillId="0" borderId="52" xfId="0" applyFont="1" applyFill="1" applyBorder="1" applyAlignment="1" applyProtection="1">
      <alignment horizontal="center"/>
    </xf>
    <xf numFmtId="0" fontId="3" fillId="0" borderId="60" xfId="0" applyFont="1" applyFill="1" applyBorder="1" applyAlignment="1" applyProtection="1">
      <alignment horizontal="center"/>
    </xf>
    <xf numFmtId="0" fontId="4" fillId="0" borderId="18" xfId="0" applyFont="1" applyBorder="1" applyAlignment="1" applyProtection="1">
      <alignment horizontal="center"/>
    </xf>
    <xf numFmtId="0" fontId="15" fillId="2" borderId="44" xfId="0" applyFont="1" applyFill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</xf>
    <xf numFmtId="0" fontId="17" fillId="0" borderId="18" xfId="0" applyFont="1" applyFill="1" applyBorder="1" applyAlignment="1" applyProtection="1">
      <alignment horizontal="left"/>
    </xf>
    <xf numFmtId="0" fontId="17" fillId="0" borderId="44" xfId="0" applyFont="1" applyFill="1" applyBorder="1" applyAlignment="1" applyProtection="1">
      <alignment horizontal="left"/>
    </xf>
    <xf numFmtId="0" fontId="17" fillId="0" borderId="46" xfId="0" applyFont="1" applyFill="1" applyBorder="1" applyAlignment="1" applyProtection="1">
      <alignment horizontal="left"/>
    </xf>
    <xf numFmtId="0" fontId="15" fillId="7" borderId="52" xfId="0" applyFont="1" applyFill="1" applyBorder="1" applyAlignment="1" applyProtection="1">
      <alignment horizontal="center"/>
    </xf>
    <xf numFmtId="0" fontId="15" fillId="7" borderId="59" xfId="0" applyFont="1" applyFill="1" applyBorder="1" applyAlignment="1" applyProtection="1">
      <alignment horizontal="center"/>
    </xf>
    <xf numFmtId="0" fontId="15" fillId="7" borderId="60" xfId="0" applyFont="1" applyFill="1" applyBorder="1" applyAlignment="1" applyProtection="1">
      <alignment horizontal="center"/>
    </xf>
    <xf numFmtId="0" fontId="15" fillId="0" borderId="0" xfId="0" applyFont="1" applyAlignment="1" applyProtection="1">
      <alignment horizontal="left"/>
    </xf>
    <xf numFmtId="0" fontId="15" fillId="5" borderId="39" xfId="0" applyFont="1" applyFill="1" applyBorder="1" applyAlignment="1" applyProtection="1">
      <alignment horizontal="center" vertical="center" textRotation="90"/>
    </xf>
    <xf numFmtId="0" fontId="15" fillId="5" borderId="67" xfId="0" applyFont="1" applyFill="1" applyBorder="1" applyAlignment="1" applyProtection="1">
      <alignment horizontal="center" vertical="center" textRotation="90"/>
    </xf>
    <xf numFmtId="0" fontId="15" fillId="5" borderId="53" xfId="0" applyFont="1" applyFill="1" applyBorder="1" applyAlignment="1" applyProtection="1">
      <alignment horizontal="center" vertical="center" textRotation="90"/>
    </xf>
    <xf numFmtId="0" fontId="17" fillId="5" borderId="39" xfId="0" applyFont="1" applyFill="1" applyBorder="1" applyAlignment="1" applyProtection="1">
      <alignment horizontal="center" vertical="center" textRotation="90"/>
    </xf>
    <xf numFmtId="0" fontId="17" fillId="5" borderId="67" xfId="0" applyFont="1" applyFill="1" applyBorder="1" applyAlignment="1" applyProtection="1">
      <alignment horizontal="center" vertical="center" textRotation="90"/>
    </xf>
    <xf numFmtId="0" fontId="17" fillId="5" borderId="53" xfId="0" applyFont="1" applyFill="1" applyBorder="1" applyAlignment="1" applyProtection="1">
      <alignment horizontal="center" vertical="center" textRotation="90"/>
    </xf>
    <xf numFmtId="0" fontId="17" fillId="7" borderId="52" xfId="0" applyFont="1" applyFill="1" applyBorder="1" applyAlignment="1" applyProtection="1">
      <alignment horizontal="center"/>
    </xf>
    <xf numFmtId="0" fontId="17" fillId="7" borderId="59" xfId="0" applyFont="1" applyFill="1" applyBorder="1" applyAlignment="1" applyProtection="1">
      <alignment horizontal="center"/>
    </xf>
    <xf numFmtId="0" fontId="17" fillId="7" borderId="43" xfId="0" applyFont="1" applyFill="1" applyBorder="1" applyAlignment="1" applyProtection="1">
      <alignment horizontal="center"/>
    </xf>
    <xf numFmtId="0" fontId="17" fillId="7" borderId="38" xfId="0" applyFont="1" applyFill="1" applyBorder="1" applyAlignment="1" applyProtection="1">
      <alignment horizontal="center"/>
    </xf>
    <xf numFmtId="0" fontId="3" fillId="0" borderId="52" xfId="0" applyFont="1" applyBorder="1" applyAlignment="1" applyProtection="1">
      <alignment horizontal="center"/>
    </xf>
    <xf numFmtId="0" fontId="3" fillId="0" borderId="60" xfId="0" applyFont="1" applyBorder="1" applyAlignment="1" applyProtection="1">
      <alignment horizontal="center"/>
    </xf>
    <xf numFmtId="0" fontId="0" fillId="6" borderId="39" xfId="0" applyFill="1" applyBorder="1" applyAlignment="1" applyProtection="1">
      <alignment horizontal="center" vertical="center" textRotation="90" wrapText="1"/>
    </xf>
    <xf numFmtId="0" fontId="0" fillId="6" borderId="67" xfId="0" applyFill="1" applyBorder="1" applyAlignment="1" applyProtection="1">
      <alignment horizontal="center" vertical="center" textRotation="90" wrapText="1"/>
    </xf>
    <xf numFmtId="0" fontId="0" fillId="6" borderId="53" xfId="0" applyFill="1" applyBorder="1" applyAlignment="1" applyProtection="1">
      <alignment horizontal="center" vertical="center" textRotation="90" wrapText="1"/>
    </xf>
    <xf numFmtId="0" fontId="14" fillId="0" borderId="52" xfId="0" applyFont="1" applyBorder="1" applyAlignment="1" applyProtection="1">
      <alignment horizontal="center"/>
    </xf>
    <xf numFmtId="0" fontId="14" fillId="0" borderId="6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 wrapText="1"/>
    </xf>
    <xf numFmtId="0" fontId="3" fillId="0" borderId="54" xfId="0" applyFont="1" applyFill="1" applyBorder="1" applyAlignment="1" applyProtection="1">
      <alignment horizontal="center" wrapText="1"/>
    </xf>
    <xf numFmtId="0" fontId="0" fillId="6" borderId="39" xfId="0" applyFill="1" applyBorder="1" applyAlignment="1" applyProtection="1">
      <alignment horizontal="center" vertical="center" textRotation="90"/>
    </xf>
    <xf numFmtId="0" fontId="0" fillId="6" borderId="67" xfId="0" applyFill="1" applyBorder="1" applyAlignment="1" applyProtection="1">
      <alignment horizontal="center" vertical="center" textRotation="90"/>
    </xf>
    <xf numFmtId="0" fontId="0" fillId="6" borderId="53" xfId="0" applyFill="1" applyBorder="1" applyAlignment="1" applyProtection="1">
      <alignment horizontal="center" vertical="center" textRotation="90"/>
    </xf>
    <xf numFmtId="0" fontId="5" fillId="0" borderId="18" xfId="0" applyFont="1" applyBorder="1" applyAlignment="1" applyProtection="1">
      <alignment horizontal="center"/>
    </xf>
    <xf numFmtId="0" fontId="5" fillId="0" borderId="44" xfId="0" applyFont="1" applyBorder="1" applyAlignment="1" applyProtection="1">
      <alignment horizontal="center"/>
    </xf>
    <xf numFmtId="0" fontId="5" fillId="0" borderId="46" xfId="0" applyFont="1" applyBorder="1" applyAlignment="1" applyProtection="1">
      <alignment horizontal="center"/>
    </xf>
    <xf numFmtId="0" fontId="0" fillId="8" borderId="39" xfId="0" applyFill="1" applyBorder="1" applyAlignment="1" applyProtection="1">
      <alignment horizontal="center" vertical="center"/>
    </xf>
    <xf numFmtId="0" fontId="0" fillId="8" borderId="53" xfId="0" applyFill="1" applyBorder="1" applyAlignment="1" applyProtection="1">
      <alignment horizontal="center" vertical="center"/>
    </xf>
    <xf numFmtId="0" fontId="4" fillId="8" borderId="12" xfId="0" applyFont="1" applyFill="1" applyBorder="1" applyAlignment="1" applyProtection="1">
      <alignment horizontal="center" vertical="center"/>
    </xf>
    <xf numFmtId="0" fontId="4" fillId="8" borderId="18" xfId="0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4" fillId="5" borderId="49" xfId="0" applyFont="1" applyFill="1" applyBorder="1" applyAlignment="1" applyProtection="1">
      <alignment horizontal="center" vertical="center" textRotation="90"/>
    </xf>
    <xf numFmtId="0" fontId="4" fillId="5" borderId="50" xfId="0" applyFont="1" applyFill="1" applyBorder="1" applyAlignment="1" applyProtection="1">
      <alignment horizontal="center" vertical="center" textRotation="90"/>
    </xf>
    <xf numFmtId="0" fontId="4" fillId="5" borderId="51" xfId="0" applyFont="1" applyFill="1" applyBorder="1" applyAlignment="1" applyProtection="1">
      <alignment horizontal="center" vertical="center" textRotation="90"/>
    </xf>
    <xf numFmtId="0" fontId="4" fillId="5" borderId="39" xfId="0" applyFont="1" applyFill="1" applyBorder="1" applyAlignment="1" applyProtection="1">
      <alignment horizontal="center" vertical="center" textRotation="90"/>
    </xf>
    <xf numFmtId="0" fontId="4" fillId="5" borderId="67" xfId="0" applyFont="1" applyFill="1" applyBorder="1" applyAlignment="1" applyProtection="1">
      <alignment horizontal="center" vertical="center" textRotation="90"/>
    </xf>
    <xf numFmtId="0" fontId="4" fillId="5" borderId="53" xfId="0" applyFont="1" applyFill="1" applyBorder="1" applyAlignment="1" applyProtection="1">
      <alignment horizontal="center" vertical="center" textRotation="90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/>
    </xf>
    <xf numFmtId="0" fontId="2" fillId="0" borderId="52" xfId="0" applyFont="1" applyBorder="1" applyAlignment="1" applyProtection="1">
      <alignment horizontal="left" indent="2"/>
    </xf>
    <xf numFmtId="0" fontId="2" fillId="0" borderId="59" xfId="0" applyFont="1" applyBorder="1" applyAlignment="1" applyProtection="1">
      <alignment horizontal="left" indent="2"/>
    </xf>
    <xf numFmtId="0" fontId="3" fillId="0" borderId="18" xfId="0" applyFont="1" applyBorder="1" applyAlignment="1">
      <alignment horizontal="left" indent="1"/>
    </xf>
    <xf numFmtId="0" fontId="3" fillId="0" borderId="44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63" xfId="0" applyFont="1" applyBorder="1" applyAlignment="1">
      <alignment horizontal="left" indent="1"/>
    </xf>
    <xf numFmtId="0" fontId="2" fillId="0" borderId="61" xfId="0" applyFont="1" applyBorder="1" applyAlignment="1">
      <alignment horizontal="left" indent="1"/>
    </xf>
    <xf numFmtId="0" fontId="2" fillId="0" borderId="34" xfId="0" applyFont="1" applyBorder="1" applyAlignment="1">
      <alignment horizontal="left" indent="1"/>
    </xf>
    <xf numFmtId="0" fontId="2" fillId="0" borderId="68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3" fillId="0" borderId="52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13" fillId="0" borderId="52" xfId="0" applyFont="1" applyFill="1" applyBorder="1" applyAlignment="1" applyProtection="1">
      <alignment horizontal="left" indent="2"/>
    </xf>
    <xf numFmtId="0" fontId="13" fillId="0" borderId="59" xfId="0" applyFont="1" applyFill="1" applyBorder="1" applyAlignment="1" applyProtection="1">
      <alignment horizontal="left" indent="2"/>
    </xf>
    <xf numFmtId="0" fontId="2" fillId="0" borderId="50" xfId="0" applyFont="1" applyBorder="1" applyAlignment="1" applyProtection="1">
      <alignment horizontal="left" indent="2"/>
    </xf>
    <xf numFmtId="0" fontId="2" fillId="0" borderId="37" xfId="0" applyFont="1" applyBorder="1" applyAlignment="1" applyProtection="1">
      <alignment horizontal="left" indent="2"/>
    </xf>
    <xf numFmtId="164" fontId="2" fillId="0" borderId="49" xfId="0" applyNumberFormat="1" applyFont="1" applyBorder="1" applyAlignment="1" applyProtection="1">
      <alignment horizontal="left" indent="2"/>
    </xf>
    <xf numFmtId="164" fontId="2" fillId="0" borderId="40" xfId="0" applyNumberFormat="1" applyFont="1" applyBorder="1" applyAlignment="1" applyProtection="1">
      <alignment horizontal="left" indent="2"/>
    </xf>
    <xf numFmtId="0" fontId="2" fillId="0" borderId="63" xfId="0" applyFont="1" applyBorder="1" applyAlignment="1" applyProtection="1">
      <alignment horizontal="left" indent="2"/>
    </xf>
    <xf numFmtId="0" fontId="2" fillId="0" borderId="61" xfId="0" applyFont="1" applyBorder="1" applyAlignment="1" applyProtection="1">
      <alignment horizontal="left" indent="2"/>
    </xf>
    <xf numFmtId="0" fontId="2" fillId="0" borderId="18" xfId="0" applyFont="1" applyBorder="1" applyAlignment="1" applyProtection="1">
      <alignment horizontal="left" indent="2"/>
    </xf>
    <xf numFmtId="0" fontId="2" fillId="0" borderId="44" xfId="0" applyFont="1" applyBorder="1" applyAlignment="1" applyProtection="1">
      <alignment horizontal="left" indent="2"/>
    </xf>
    <xf numFmtId="0" fontId="0" fillId="0" borderId="52" xfId="0" applyBorder="1" applyAlignment="1" applyProtection="1">
      <alignment horizontal="left" indent="2"/>
    </xf>
    <xf numFmtId="0" fontId="0" fillId="0" borderId="59" xfId="0" applyBorder="1" applyAlignment="1" applyProtection="1">
      <alignment horizontal="left" indent="2"/>
    </xf>
    <xf numFmtId="0" fontId="1" fillId="0" borderId="43" xfId="0" applyFont="1" applyBorder="1" applyAlignment="1">
      <alignment horizontal="center"/>
    </xf>
    <xf numFmtId="0" fontId="3" fillId="5" borderId="12" xfId="0" applyFont="1" applyFill="1" applyBorder="1" applyAlignment="1" applyProtection="1">
      <alignment horizontal="center" vertical="center"/>
    </xf>
    <xf numFmtId="0" fontId="3" fillId="5" borderId="17" xfId="0" applyFont="1" applyFill="1" applyBorder="1" applyAlignment="1" applyProtection="1">
      <alignment horizontal="center" vertical="center"/>
    </xf>
    <xf numFmtId="0" fontId="3" fillId="5" borderId="18" xfId="0" applyFont="1" applyFill="1" applyBorder="1" applyAlignment="1" applyProtection="1">
      <alignment horizontal="center" vertical="center"/>
    </xf>
    <xf numFmtId="164" fontId="2" fillId="0" borderId="51" xfId="0" applyNumberFormat="1" applyFont="1" applyBorder="1" applyAlignment="1" applyProtection="1">
      <alignment horizontal="left" indent="2"/>
    </xf>
    <xf numFmtId="164" fontId="2" fillId="0" borderId="11" xfId="0" applyNumberFormat="1" applyFont="1" applyBorder="1" applyAlignment="1" applyProtection="1">
      <alignment horizontal="left" indent="2"/>
    </xf>
    <xf numFmtId="0" fontId="2" fillId="0" borderId="51" xfId="0" applyFont="1" applyBorder="1" applyAlignment="1" applyProtection="1">
      <alignment horizontal="left" indent="2"/>
    </xf>
    <xf numFmtId="0" fontId="2" fillId="0" borderId="11" xfId="0" applyFont="1" applyBorder="1" applyAlignment="1" applyProtection="1">
      <alignment horizontal="left" indent="2"/>
    </xf>
    <xf numFmtId="164" fontId="2" fillId="0" borderId="50" xfId="0" applyNumberFormat="1" applyFont="1" applyBorder="1" applyAlignment="1" applyProtection="1">
      <alignment horizontal="left" indent="2"/>
    </xf>
    <xf numFmtId="164" fontId="2" fillId="0" borderId="37" xfId="0" applyNumberFormat="1" applyFont="1" applyBorder="1" applyAlignment="1" applyProtection="1">
      <alignment horizontal="left" indent="2"/>
    </xf>
    <xf numFmtId="0" fontId="3" fillId="8" borderId="39" xfId="0" applyFont="1" applyFill="1" applyBorder="1" applyAlignment="1" applyProtection="1">
      <alignment horizontal="center" vertical="center"/>
    </xf>
    <xf numFmtId="0" fontId="2" fillId="0" borderId="49" xfId="0" applyFont="1" applyBorder="1" applyAlignment="1" applyProtection="1">
      <alignment horizontal="left" indent="2"/>
    </xf>
    <xf numFmtId="0" fontId="2" fillId="0" borderId="55" xfId="0" applyFont="1" applyBorder="1" applyAlignment="1" applyProtection="1">
      <alignment horizontal="left" indent="2"/>
    </xf>
    <xf numFmtId="0" fontId="4" fillId="6" borderId="39" xfId="0" applyFont="1" applyFill="1" applyBorder="1" applyAlignment="1" applyProtection="1">
      <alignment horizontal="center" vertical="center"/>
    </xf>
    <xf numFmtId="0" fontId="4" fillId="6" borderId="67" xfId="0" applyFont="1" applyFill="1" applyBorder="1" applyAlignment="1" applyProtection="1">
      <alignment horizontal="center" vertical="center"/>
    </xf>
    <xf numFmtId="0" fontId="4" fillId="6" borderId="53" xfId="0" applyFont="1" applyFill="1" applyBorder="1" applyAlignment="1" applyProtection="1">
      <alignment horizontal="center" vertical="center"/>
    </xf>
    <xf numFmtId="0" fontId="5" fillId="0" borderId="43" xfId="0" applyFont="1" applyBorder="1" applyAlignment="1" applyProtection="1">
      <alignment horizontal="center"/>
    </xf>
    <xf numFmtId="0" fontId="13" fillId="0" borderId="1" xfId="0" applyFont="1" applyFill="1" applyBorder="1" applyAlignment="1" applyProtection="1">
      <alignment horizontal="left" indent="2"/>
    </xf>
    <xf numFmtId="0" fontId="13" fillId="0" borderId="25" xfId="0" applyFont="1" applyFill="1" applyBorder="1" applyAlignment="1" applyProtection="1">
      <alignment horizontal="left" indent="2"/>
    </xf>
    <xf numFmtId="0" fontId="13" fillId="0" borderId="3" xfId="0" applyFont="1" applyFill="1" applyBorder="1" applyAlignment="1" applyProtection="1">
      <alignment horizontal="left" indent="2"/>
    </xf>
    <xf numFmtId="0" fontId="13" fillId="0" borderId="26" xfId="0" applyFont="1" applyFill="1" applyBorder="1" applyAlignment="1" applyProtection="1">
      <alignment horizontal="left" indent="2"/>
    </xf>
    <xf numFmtId="0" fontId="13" fillId="0" borderId="5" xfId="0" applyFont="1" applyFill="1" applyBorder="1" applyAlignment="1" applyProtection="1">
      <alignment horizontal="left" indent="2"/>
    </xf>
    <xf numFmtId="0" fontId="13" fillId="0" borderId="27" xfId="0" applyFont="1" applyFill="1" applyBorder="1" applyAlignment="1" applyProtection="1">
      <alignment horizontal="left" indent="2"/>
    </xf>
    <xf numFmtId="0" fontId="4" fillId="7" borderId="39" xfId="0" applyFont="1" applyFill="1" applyBorder="1" applyAlignment="1" applyProtection="1">
      <alignment horizontal="center" vertical="center" wrapText="1"/>
    </xf>
    <xf numFmtId="0" fontId="4" fillId="7" borderId="67" xfId="0" applyFont="1" applyFill="1" applyBorder="1" applyAlignment="1" applyProtection="1">
      <alignment horizontal="center" vertical="center" wrapText="1"/>
    </xf>
    <xf numFmtId="0" fontId="4" fillId="7" borderId="53" xfId="0" applyFont="1" applyFill="1" applyBorder="1" applyAlignment="1" applyProtection="1">
      <alignment horizontal="center" vertical="center" wrapText="1"/>
    </xf>
    <xf numFmtId="0" fontId="2" fillId="0" borderId="58" xfId="0" applyFont="1" applyBorder="1" applyAlignment="1" applyProtection="1">
      <alignment horizontal="left" indent="2"/>
    </xf>
    <xf numFmtId="0" fontId="0" fillId="0" borderId="44" xfId="0" applyBorder="1" applyAlignment="1" applyProtection="1">
      <alignment horizontal="center"/>
    </xf>
    <xf numFmtId="44" fontId="3" fillId="0" borderId="12" xfId="2" applyFont="1" applyFill="1" applyBorder="1" applyAlignment="1" applyProtection="1">
      <alignment horizontal="center" wrapText="1"/>
    </xf>
    <xf numFmtId="44" fontId="4" fillId="0" borderId="43" xfId="2" applyFont="1" applyFill="1" applyBorder="1" applyAlignment="1" applyProtection="1">
      <alignment horizontal="center" wrapText="1"/>
    </xf>
    <xf numFmtId="44" fontId="2" fillId="0" borderId="52" xfId="2" applyFont="1" applyBorder="1" applyAlignment="1" applyProtection="1">
      <alignment horizontal="center"/>
    </xf>
    <xf numFmtId="44" fontId="3" fillId="0" borderId="17" xfId="2" applyFont="1" applyFill="1" applyBorder="1" applyAlignment="1" applyProtection="1">
      <alignment horizontal="center" wrapText="1"/>
    </xf>
    <xf numFmtId="44" fontId="4" fillId="0" borderId="0" xfId="2" applyFont="1" applyFill="1" applyBorder="1" applyAlignment="1" applyProtection="1">
      <alignment horizontal="center" wrapText="1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0" fontId="4" fillId="13" borderId="39" xfId="0" applyFont="1" applyFill="1" applyBorder="1" applyAlignment="1" applyProtection="1">
      <alignment horizontal="center" vertical="center" textRotation="90" wrapText="1"/>
    </xf>
    <xf numFmtId="0" fontId="4" fillId="13" borderId="67" xfId="0" applyFont="1" applyFill="1" applyBorder="1" applyAlignment="1" applyProtection="1">
      <alignment horizontal="center" vertical="center" textRotation="90" wrapText="1"/>
    </xf>
    <xf numFmtId="0" fontId="2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0" borderId="44" xfId="0" applyFont="1" applyFill="1" applyBorder="1" applyAlignment="1" applyProtection="1">
      <alignment horizontal="center"/>
    </xf>
    <xf numFmtId="0" fontId="4" fillId="6" borderId="32" xfId="0" applyFont="1" applyFill="1" applyBorder="1" applyAlignment="1" applyProtection="1">
      <alignment horizontal="center" vertical="center" textRotation="90" wrapText="1"/>
    </xf>
    <xf numFmtId="0" fontId="4" fillId="6" borderId="13" xfId="0" applyFont="1" applyFill="1" applyBorder="1" applyAlignment="1" applyProtection="1">
      <alignment horizontal="center" vertical="center" textRotation="90" wrapText="1"/>
    </xf>
    <xf numFmtId="0" fontId="4" fillId="6" borderId="35" xfId="0" applyFont="1" applyFill="1" applyBorder="1" applyAlignment="1" applyProtection="1">
      <alignment horizontal="center" vertical="center" textRotation="90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P83"/>
  <sheetViews>
    <sheetView showGridLines="0" topLeftCell="A25" zoomScaleNormal="100" workbookViewId="0">
      <selection activeCell="P61" sqref="P61"/>
    </sheetView>
  </sheetViews>
  <sheetFormatPr defaultColWidth="11.7109375" defaultRowHeight="12.75" zeroHeight="1" x14ac:dyDescent="0.2"/>
  <cols>
    <col min="1" max="1" width="3.28515625" style="294" bestFit="1" customWidth="1"/>
    <col min="2" max="2" width="18.140625" style="294" bestFit="1" customWidth="1"/>
    <col min="3" max="4" width="6.140625" style="294" hidden="1" customWidth="1"/>
    <col min="5" max="5" width="6.28515625" style="294" customWidth="1"/>
    <col min="6" max="6" width="6.140625" style="294" customWidth="1"/>
    <col min="7" max="8" width="6.140625" style="294" hidden="1" customWidth="1"/>
    <col min="9" max="10" width="12" style="294" customWidth="1"/>
    <col min="11" max="11" width="2.85546875" style="294" customWidth="1"/>
    <col min="12" max="12" width="11" style="294" customWidth="1"/>
    <col min="13" max="13" width="11.28515625" style="294" bestFit="1" customWidth="1"/>
    <col min="14" max="14" width="12.5703125" style="294" customWidth="1"/>
    <col min="15" max="15" width="4.140625" style="294" bestFit="1" customWidth="1"/>
    <col min="16" max="16" width="3.5703125" style="294" customWidth="1"/>
    <col min="17" max="18" width="12" style="294" customWidth="1"/>
    <col min="19" max="21" width="11.7109375" style="294" customWidth="1"/>
    <col min="22" max="22" width="11.7109375" style="294" hidden="1" customWidth="1"/>
    <col min="23" max="23" width="18.140625" style="294" hidden="1" customWidth="1"/>
    <col min="24" max="44" width="11.7109375" style="294" hidden="1" customWidth="1"/>
    <col min="45" max="45" width="40.28515625" style="294" hidden="1" customWidth="1"/>
    <col min="46" max="54" width="11.7109375" style="183" hidden="1" customWidth="1"/>
    <col min="55" max="67" width="0" style="183" hidden="1" customWidth="1"/>
    <col min="68" max="16384" width="11.7109375" style="183"/>
  </cols>
  <sheetData>
    <row r="1" spans="1:224" x14ac:dyDescent="0.2">
      <c r="A1" s="46"/>
      <c r="B1" s="219"/>
      <c r="C1" s="79"/>
      <c r="D1" s="79"/>
      <c r="E1" s="79"/>
      <c r="F1" s="79"/>
      <c r="G1" s="79"/>
      <c r="H1" s="79"/>
      <c r="I1" s="195"/>
      <c r="J1" s="195"/>
      <c r="K1" s="46"/>
      <c r="L1" s="25"/>
      <c r="M1" s="213"/>
      <c r="N1" s="213"/>
      <c r="O1" s="26"/>
      <c r="P1" s="26"/>
      <c r="Q1" s="183"/>
      <c r="R1" s="183"/>
      <c r="S1" s="725"/>
      <c r="T1" s="725"/>
      <c r="U1" s="725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</row>
    <row r="2" spans="1:224" x14ac:dyDescent="0.2">
      <c r="A2" s="46"/>
      <c r="B2" s="219"/>
      <c r="C2" s="79"/>
      <c r="D2" s="79"/>
      <c r="E2" s="79"/>
      <c r="F2" s="79"/>
      <c r="G2" s="79"/>
      <c r="H2" s="79"/>
      <c r="I2" s="195"/>
      <c r="J2" s="195"/>
      <c r="K2" s="46"/>
      <c r="L2" s="25"/>
      <c r="M2" s="213"/>
      <c r="N2" s="213"/>
      <c r="O2" s="26"/>
      <c r="P2" s="26"/>
      <c r="Q2" s="183"/>
      <c r="R2" s="183"/>
      <c r="S2" s="725"/>
      <c r="T2" s="725"/>
      <c r="U2" s="725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</row>
    <row r="3" spans="1:224" s="24" customFormat="1" ht="13.5" thickBot="1" x14ac:dyDescent="0.25">
      <c r="A3" s="1066" t="s">
        <v>0</v>
      </c>
      <c r="B3" s="1066"/>
      <c r="C3" s="1069" t="s">
        <v>1</v>
      </c>
      <c r="D3" s="1067"/>
      <c r="E3" s="1067"/>
      <c r="F3" s="1067"/>
      <c r="G3" s="1067"/>
      <c r="H3" s="1067"/>
      <c r="I3" s="1067"/>
      <c r="J3" s="1067"/>
      <c r="K3" s="1066" t="s">
        <v>2</v>
      </c>
      <c r="L3" s="1066"/>
      <c r="M3" s="1067" t="s">
        <v>1</v>
      </c>
      <c r="N3" s="1067"/>
      <c r="O3" s="1067"/>
      <c r="P3" s="1067"/>
      <c r="Q3" s="1067"/>
      <c r="R3" s="31"/>
      <c r="S3" s="725"/>
      <c r="T3" s="725"/>
      <c r="U3" s="725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  <c r="BD3" s="314"/>
      <c r="BE3" s="314"/>
      <c r="BF3" s="314"/>
      <c r="BG3" s="314"/>
      <c r="BH3" s="314"/>
      <c r="BI3" s="314"/>
      <c r="BJ3" s="314"/>
      <c r="BK3" s="314"/>
      <c r="BL3" s="314"/>
      <c r="BM3" s="314"/>
      <c r="BN3" s="314"/>
      <c r="BO3" s="314"/>
      <c r="BP3" s="314"/>
      <c r="BQ3" s="314"/>
      <c r="BR3" s="314"/>
      <c r="BS3" s="314"/>
      <c r="BT3" s="314"/>
      <c r="BU3" s="314"/>
      <c r="BV3" s="314"/>
      <c r="BW3" s="314"/>
      <c r="BX3" s="314"/>
      <c r="BY3" s="314"/>
      <c r="BZ3" s="314"/>
      <c r="CA3" s="314"/>
      <c r="CB3" s="314"/>
      <c r="CC3" s="314"/>
      <c r="CD3" s="314"/>
      <c r="CE3" s="314"/>
      <c r="CF3" s="314"/>
      <c r="CG3" s="314"/>
      <c r="CH3" s="314"/>
      <c r="CI3" s="314"/>
      <c r="CJ3" s="314"/>
      <c r="CK3" s="314"/>
      <c r="CL3" s="314"/>
      <c r="CM3" s="314"/>
      <c r="CN3" s="314"/>
      <c r="CO3" s="314"/>
      <c r="CP3" s="314"/>
      <c r="CQ3" s="314"/>
      <c r="CR3" s="314"/>
      <c r="CS3" s="314"/>
      <c r="CT3" s="314"/>
      <c r="CU3" s="314"/>
      <c r="CV3" s="314"/>
      <c r="CW3" s="314"/>
      <c r="CX3" s="314"/>
      <c r="CY3" s="314"/>
      <c r="CZ3" s="314"/>
      <c r="DA3" s="314"/>
      <c r="DB3" s="314"/>
      <c r="DC3" s="314"/>
      <c r="DD3" s="314"/>
      <c r="DE3" s="314"/>
      <c r="DF3" s="314"/>
      <c r="DG3" s="314"/>
      <c r="DH3" s="314"/>
      <c r="DI3" s="314"/>
      <c r="DJ3" s="314"/>
      <c r="DK3" s="314"/>
      <c r="DL3" s="314"/>
      <c r="DM3" s="314"/>
      <c r="DN3" s="314"/>
      <c r="DO3" s="314"/>
      <c r="DP3" s="314"/>
      <c r="DQ3" s="314"/>
      <c r="DR3" s="314"/>
      <c r="DS3" s="314"/>
      <c r="DT3" s="314"/>
      <c r="DU3" s="314"/>
      <c r="DV3" s="314"/>
      <c r="DW3" s="314"/>
      <c r="DX3" s="314"/>
      <c r="DY3" s="314"/>
      <c r="DZ3" s="314"/>
      <c r="EA3" s="314"/>
      <c r="EB3" s="314"/>
      <c r="EC3" s="314"/>
      <c r="ED3" s="314"/>
      <c r="EE3" s="314"/>
      <c r="EF3" s="314"/>
      <c r="EG3" s="314"/>
      <c r="EH3" s="314"/>
      <c r="EI3" s="314"/>
      <c r="EJ3" s="314"/>
      <c r="EK3" s="314"/>
      <c r="EL3" s="314"/>
      <c r="EM3" s="314"/>
      <c r="EN3" s="314"/>
      <c r="EO3" s="314"/>
      <c r="EP3" s="314"/>
      <c r="EQ3" s="314"/>
      <c r="ER3" s="314"/>
      <c r="ES3" s="314"/>
      <c r="ET3" s="314"/>
      <c r="EU3" s="314"/>
      <c r="EV3" s="314"/>
      <c r="EW3" s="314"/>
      <c r="EX3" s="314"/>
      <c r="EY3" s="314"/>
      <c r="EZ3" s="314"/>
      <c r="FA3" s="314"/>
      <c r="FB3" s="314"/>
      <c r="FC3" s="314"/>
      <c r="FD3" s="314"/>
      <c r="FE3" s="314"/>
      <c r="FF3" s="314"/>
      <c r="FG3" s="314"/>
      <c r="FH3" s="314"/>
      <c r="FI3" s="314"/>
      <c r="FJ3" s="314"/>
      <c r="FK3" s="314"/>
      <c r="FL3" s="314"/>
      <c r="FM3" s="314"/>
      <c r="FN3" s="314"/>
      <c r="FO3" s="314"/>
      <c r="FP3" s="314"/>
      <c r="FQ3" s="314"/>
      <c r="FR3" s="314"/>
      <c r="FS3" s="314"/>
      <c r="FT3" s="314"/>
      <c r="FU3" s="314"/>
      <c r="FV3" s="314"/>
      <c r="FW3" s="314"/>
      <c r="FX3" s="314"/>
      <c r="FY3" s="314"/>
      <c r="FZ3" s="314"/>
      <c r="GA3" s="314"/>
      <c r="GB3" s="314"/>
      <c r="GC3" s="314"/>
      <c r="GD3" s="314"/>
      <c r="GE3" s="314"/>
      <c r="GF3" s="314"/>
      <c r="GG3" s="314"/>
      <c r="GH3" s="314"/>
      <c r="GI3" s="314"/>
      <c r="GJ3" s="314"/>
      <c r="GK3" s="314"/>
      <c r="GL3" s="314"/>
      <c r="GM3" s="314"/>
      <c r="GN3" s="314"/>
      <c r="GO3" s="314"/>
      <c r="GP3" s="314"/>
      <c r="GQ3" s="314"/>
      <c r="GR3" s="314"/>
      <c r="GS3" s="314"/>
      <c r="GT3" s="314"/>
      <c r="GU3" s="314"/>
      <c r="GV3" s="314"/>
      <c r="GW3" s="314"/>
      <c r="GX3" s="314"/>
      <c r="GY3" s="314"/>
      <c r="GZ3" s="314"/>
      <c r="HA3" s="314"/>
      <c r="HB3" s="314"/>
      <c r="HC3" s="314"/>
      <c r="HD3" s="314"/>
      <c r="HE3" s="314"/>
      <c r="HF3" s="314"/>
      <c r="HG3" s="314"/>
      <c r="HH3" s="314"/>
      <c r="HI3" s="314"/>
      <c r="HJ3" s="314"/>
      <c r="HK3" s="314"/>
      <c r="HL3" s="314"/>
      <c r="HM3" s="314"/>
      <c r="HN3" s="314"/>
      <c r="HO3" s="314"/>
      <c r="HP3" s="314"/>
    </row>
    <row r="4" spans="1:224" s="24" customFormat="1" ht="13.5" thickBot="1" x14ac:dyDescent="0.25">
      <c r="B4" s="219"/>
      <c r="C4" s="29"/>
      <c r="D4" s="29"/>
      <c r="E4" s="29"/>
      <c r="F4" s="29"/>
      <c r="G4" s="29"/>
      <c r="H4" s="29"/>
      <c r="I4" s="36"/>
      <c r="J4" s="36"/>
      <c r="L4" s="25"/>
      <c r="M4" s="213"/>
      <c r="N4" s="213"/>
      <c r="O4" s="26"/>
      <c r="P4" s="26"/>
      <c r="Q4" s="180"/>
      <c r="R4" s="180"/>
      <c r="S4" s="725"/>
      <c r="T4" s="725"/>
      <c r="U4" s="725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 s="180"/>
      <c r="BI4" s="180"/>
      <c r="BJ4" s="180"/>
      <c r="BK4" s="180"/>
      <c r="BL4" s="180"/>
      <c r="BM4" s="180"/>
      <c r="BN4" s="180"/>
      <c r="BO4" s="180"/>
      <c r="BP4" s="180"/>
      <c r="BQ4" s="180"/>
      <c r="BR4" s="180"/>
      <c r="BS4" s="180"/>
      <c r="BT4" s="180"/>
      <c r="BU4" s="180"/>
      <c r="BV4" s="180"/>
      <c r="BW4" s="180"/>
      <c r="BX4" s="180"/>
      <c r="BY4" s="180"/>
      <c r="BZ4" s="180"/>
      <c r="CA4" s="180"/>
      <c r="CB4" s="180"/>
      <c r="CC4" s="180"/>
      <c r="CD4" s="180"/>
      <c r="CE4" s="180"/>
      <c r="CF4" s="180"/>
      <c r="CG4" s="180"/>
      <c r="CH4" s="180"/>
      <c r="CI4" s="180"/>
      <c r="CJ4" s="180"/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0"/>
      <c r="DC4" s="180"/>
      <c r="DD4" s="180"/>
      <c r="DE4" s="180"/>
      <c r="DF4" s="180"/>
      <c r="DG4" s="180"/>
      <c r="DH4" s="180"/>
      <c r="DI4" s="180"/>
      <c r="DJ4" s="180"/>
      <c r="DK4" s="180"/>
      <c r="DL4" s="180"/>
      <c r="DM4" s="180"/>
      <c r="DN4" s="180"/>
      <c r="DO4" s="180"/>
      <c r="DP4" s="180"/>
      <c r="DQ4" s="180"/>
      <c r="DR4" s="180"/>
      <c r="DS4" s="180"/>
      <c r="DT4" s="180"/>
      <c r="DU4" s="180"/>
      <c r="DV4" s="180"/>
      <c r="DW4" s="180"/>
      <c r="DX4" s="180"/>
      <c r="DY4" s="180"/>
      <c r="DZ4" s="180"/>
      <c r="EA4" s="180"/>
      <c r="EB4" s="180"/>
      <c r="EC4" s="180"/>
      <c r="ED4" s="180"/>
      <c r="EE4" s="180"/>
      <c r="EF4" s="180"/>
      <c r="EG4" s="180"/>
      <c r="EH4" s="180"/>
      <c r="EI4" s="180"/>
      <c r="EJ4" s="180"/>
      <c r="EK4" s="180"/>
      <c r="EL4" s="180"/>
      <c r="EM4" s="180"/>
      <c r="EN4" s="180"/>
      <c r="EO4" s="180"/>
      <c r="EP4" s="180"/>
      <c r="EQ4" s="180"/>
      <c r="ER4" s="180"/>
      <c r="ES4" s="180"/>
      <c r="ET4" s="180"/>
      <c r="EU4" s="180"/>
      <c r="EV4" s="180"/>
      <c r="EW4" s="180"/>
      <c r="EX4" s="180"/>
      <c r="EY4" s="180"/>
      <c r="EZ4" s="180"/>
      <c r="FA4" s="180"/>
      <c r="FB4" s="180"/>
      <c r="FC4" s="180"/>
      <c r="FD4" s="180"/>
      <c r="FE4" s="180"/>
      <c r="FF4" s="180"/>
      <c r="FG4" s="180"/>
      <c r="FH4" s="180"/>
      <c r="FI4" s="180"/>
      <c r="FJ4" s="180"/>
      <c r="FK4" s="180"/>
      <c r="FL4" s="180"/>
      <c r="FM4" s="180"/>
      <c r="FN4" s="180"/>
      <c r="FO4" s="180"/>
      <c r="FP4" s="180"/>
      <c r="FQ4" s="180"/>
      <c r="FR4" s="180"/>
      <c r="FS4" s="180"/>
      <c r="FT4" s="180"/>
      <c r="FU4" s="180"/>
      <c r="FV4" s="180"/>
      <c r="FW4" s="180"/>
      <c r="FX4" s="180"/>
      <c r="FY4" s="180"/>
      <c r="FZ4" s="180"/>
      <c r="GA4" s="180"/>
      <c r="GB4" s="180"/>
      <c r="GC4" s="180"/>
      <c r="GD4" s="180"/>
      <c r="GE4" s="180"/>
      <c r="GF4" s="180"/>
      <c r="GG4" s="180"/>
      <c r="GH4" s="180"/>
      <c r="GI4" s="180"/>
      <c r="GJ4" s="180"/>
      <c r="GK4" s="180"/>
      <c r="GL4" s="180"/>
      <c r="GM4" s="180"/>
      <c r="GN4" s="180"/>
      <c r="GO4" s="180"/>
      <c r="GP4" s="180"/>
      <c r="GQ4" s="180"/>
      <c r="GR4" s="180"/>
      <c r="GS4" s="180"/>
      <c r="GT4" s="180"/>
      <c r="GU4" s="180"/>
      <c r="GV4" s="180"/>
      <c r="GW4" s="180"/>
      <c r="GX4" s="180"/>
      <c r="GY4" s="180"/>
      <c r="GZ4" s="180"/>
      <c r="HA4" s="180"/>
      <c r="HB4" s="180"/>
      <c r="HC4" s="180"/>
      <c r="HD4" s="180"/>
      <c r="HE4" s="180"/>
      <c r="HF4" s="180"/>
      <c r="HG4" s="180"/>
      <c r="HH4" s="180"/>
      <c r="HI4" s="180"/>
      <c r="HJ4" s="180"/>
      <c r="HK4" s="180"/>
      <c r="HL4" s="180"/>
      <c r="HM4" s="180"/>
      <c r="HN4" s="180"/>
      <c r="HO4" s="180"/>
      <c r="HP4" s="180"/>
    </row>
    <row r="5" spans="1:224" s="24" customFormat="1" ht="18.75" thickBot="1" x14ac:dyDescent="0.3">
      <c r="A5" s="1066" t="s">
        <v>3</v>
      </c>
      <c r="B5" s="1068"/>
      <c r="D5" s="31"/>
      <c r="E5" s="8">
        <v>1</v>
      </c>
      <c r="F5" s="32"/>
      <c r="G5" s="32"/>
      <c r="H5" s="32"/>
      <c r="I5" s="36"/>
      <c r="J5" s="36"/>
      <c r="L5" s="33"/>
      <c r="M5" s="214"/>
      <c r="N5" s="214"/>
      <c r="O5" s="35"/>
      <c r="P5" s="35"/>
      <c r="Q5" s="34"/>
      <c r="R5" s="34"/>
      <c r="S5" s="725"/>
      <c r="T5" s="725"/>
      <c r="U5" s="725"/>
      <c r="V5" s="34"/>
      <c r="W5" s="34"/>
      <c r="X5" s="992" t="s">
        <v>12</v>
      </c>
      <c r="Y5" s="993"/>
      <c r="Z5" s="993"/>
      <c r="AA5" s="993"/>
      <c r="AB5" s="993"/>
      <c r="AC5" s="994"/>
      <c r="AD5" s="34"/>
      <c r="AE5" s="34"/>
      <c r="AF5" s="34"/>
      <c r="AH5" s="992" t="s">
        <v>85</v>
      </c>
      <c r="AI5" s="993"/>
      <c r="AJ5" s="993"/>
      <c r="AK5" s="993"/>
      <c r="AL5" s="993"/>
      <c r="AM5" s="994"/>
      <c r="AP5" s="682" t="s">
        <v>175</v>
      </c>
      <c r="AQ5" s="677">
        <v>1</v>
      </c>
      <c r="AR5" s="691" t="s">
        <v>178</v>
      </c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</row>
    <row r="6" spans="1:224" ht="13.5" thickBot="1" x14ac:dyDescent="0.25">
      <c r="A6" s="23"/>
      <c r="B6" s="21"/>
      <c r="C6" s="31"/>
      <c r="D6" s="31"/>
      <c r="E6" s="32"/>
      <c r="F6" s="32"/>
      <c r="G6" s="32"/>
      <c r="H6" s="32"/>
      <c r="I6" s="36"/>
      <c r="J6" s="36"/>
      <c r="K6" s="24"/>
      <c r="L6" s="33"/>
      <c r="M6" s="214"/>
      <c r="N6" s="214"/>
      <c r="O6" s="35"/>
      <c r="P6" s="35"/>
      <c r="Q6" s="34"/>
      <c r="R6" s="34"/>
      <c r="S6" s="725"/>
      <c r="T6" s="725"/>
      <c r="U6" s="725"/>
      <c r="V6" s="36"/>
      <c r="W6" s="36"/>
      <c r="X6" s="40" t="s">
        <v>10</v>
      </c>
      <c r="Y6" s="41" t="s">
        <v>11</v>
      </c>
      <c r="Z6" s="40" t="s">
        <v>10</v>
      </c>
      <c r="AA6" s="41" t="s">
        <v>11</v>
      </c>
      <c r="AB6" s="40" t="s">
        <v>10</v>
      </c>
      <c r="AC6" s="41" t="s">
        <v>11</v>
      </c>
      <c r="AD6" s="42"/>
      <c r="AE6" s="43"/>
      <c r="AF6" s="44"/>
      <c r="AG6" s="45"/>
      <c r="AH6" s="40" t="s">
        <v>10</v>
      </c>
      <c r="AI6" s="41" t="s">
        <v>11</v>
      </c>
      <c r="AJ6" s="40" t="s">
        <v>10</v>
      </c>
      <c r="AK6" s="41" t="s">
        <v>11</v>
      </c>
      <c r="AL6" s="40" t="s">
        <v>10</v>
      </c>
      <c r="AM6" s="41" t="s">
        <v>11</v>
      </c>
      <c r="AN6" s="183"/>
      <c r="AO6" s="45"/>
      <c r="AP6" s="45"/>
      <c r="AQ6" s="45"/>
      <c r="AR6" s="45"/>
      <c r="AS6" s="46"/>
      <c r="AT6" s="38"/>
      <c r="AU6" s="25"/>
      <c r="AV6" s="25"/>
      <c r="AW6" s="25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</row>
    <row r="7" spans="1:224" ht="13.5" thickBot="1" x14ac:dyDescent="0.25">
      <c r="A7" s="46"/>
      <c r="B7" s="21"/>
      <c r="C7" s="997" t="s">
        <v>166</v>
      </c>
      <c r="D7" s="1015"/>
      <c r="E7" s="997" t="s">
        <v>168</v>
      </c>
      <c r="F7" s="1015"/>
      <c r="G7" s="997" t="s">
        <v>177</v>
      </c>
      <c r="H7" s="1015"/>
      <c r="I7" s="124"/>
      <c r="J7" s="124"/>
      <c r="K7" s="46"/>
      <c r="L7" s="1070" t="s">
        <v>131</v>
      </c>
      <c r="M7" s="1070"/>
      <c r="N7" s="1070"/>
      <c r="O7" s="1070"/>
      <c r="P7" s="1070"/>
      <c r="Q7" s="1070"/>
      <c r="R7" s="1070"/>
      <c r="S7" s="725"/>
      <c r="T7" s="725"/>
      <c r="U7" s="725"/>
      <c r="V7" s="49"/>
      <c r="W7" s="49"/>
      <c r="X7" s="997" t="s">
        <v>166</v>
      </c>
      <c r="Y7" s="998"/>
      <c r="Z7" s="997" t="s">
        <v>168</v>
      </c>
      <c r="AA7" s="998"/>
      <c r="AB7" s="997" t="s">
        <v>168</v>
      </c>
      <c r="AC7" s="998"/>
      <c r="AD7" s="42" t="s">
        <v>29</v>
      </c>
      <c r="AE7" s="43" t="s">
        <v>30</v>
      </c>
      <c r="AF7" s="42" t="s">
        <v>31</v>
      </c>
      <c r="AG7" s="43" t="s">
        <v>30</v>
      </c>
      <c r="AH7" s="997" t="s">
        <v>166</v>
      </c>
      <c r="AI7" s="998"/>
      <c r="AJ7" s="997" t="s">
        <v>168</v>
      </c>
      <c r="AK7" s="998"/>
      <c r="AL7" s="997" t="s">
        <v>168</v>
      </c>
      <c r="AM7" s="998"/>
      <c r="AN7" s="42" t="s">
        <v>29</v>
      </c>
      <c r="AO7" s="43" t="s">
        <v>30</v>
      </c>
      <c r="AP7" s="42" t="s">
        <v>31</v>
      </c>
      <c r="AQ7" s="43" t="s">
        <v>30</v>
      </c>
      <c r="AR7" s="43"/>
      <c r="AS7" s="46"/>
      <c r="AT7" s="33"/>
      <c r="AU7" s="33"/>
      <c r="AV7" s="38"/>
      <c r="AW7" s="38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</row>
    <row r="8" spans="1:224" ht="16.5" thickBot="1" x14ac:dyDescent="0.3">
      <c r="A8" s="46"/>
      <c r="B8" s="219"/>
      <c r="C8" s="1002" t="s">
        <v>167</v>
      </c>
      <c r="D8" s="1064"/>
      <c r="E8" s="1002" t="s">
        <v>167</v>
      </c>
      <c r="F8" s="1065"/>
      <c r="G8" s="1002" t="s">
        <v>171</v>
      </c>
      <c r="H8" s="1065"/>
      <c r="I8" s="127"/>
      <c r="J8" s="127"/>
      <c r="K8" s="46"/>
      <c r="L8" s="24"/>
      <c r="M8" s="213"/>
      <c r="N8" s="213"/>
      <c r="O8" s="23"/>
      <c r="P8" s="23"/>
      <c r="Q8" s="181"/>
      <c r="R8" s="181"/>
      <c r="S8" s="725"/>
      <c r="T8" s="725"/>
      <c r="U8" s="725"/>
      <c r="V8" s="46"/>
      <c r="W8" s="46"/>
      <c r="X8" s="1002" t="s">
        <v>167</v>
      </c>
      <c r="Y8" s="1003"/>
      <c r="Z8" s="1002" t="s">
        <v>167</v>
      </c>
      <c r="AA8" s="1003"/>
      <c r="AB8" s="1002" t="s">
        <v>169</v>
      </c>
      <c r="AC8" s="1003"/>
      <c r="AD8" s="665" t="s">
        <v>170</v>
      </c>
      <c r="AE8" s="666" t="s">
        <v>170</v>
      </c>
      <c r="AF8" s="665" t="s">
        <v>171</v>
      </c>
      <c r="AG8" s="666" t="s">
        <v>171</v>
      </c>
      <c r="AH8" s="1002" t="s">
        <v>167</v>
      </c>
      <c r="AI8" s="1003"/>
      <c r="AJ8" s="1002" t="s">
        <v>167</v>
      </c>
      <c r="AK8" s="1003"/>
      <c r="AL8" s="1002" t="s">
        <v>169</v>
      </c>
      <c r="AM8" s="1003"/>
      <c r="AN8" s="665" t="s">
        <v>170</v>
      </c>
      <c r="AO8" s="666" t="s">
        <v>170</v>
      </c>
      <c r="AP8" s="665" t="s">
        <v>171</v>
      </c>
      <c r="AQ8" s="666" t="s">
        <v>171</v>
      </c>
      <c r="AR8" s="43"/>
      <c r="AS8" s="46"/>
      <c r="AT8" s="1018" t="s">
        <v>12</v>
      </c>
      <c r="AU8" s="1019"/>
      <c r="AV8" s="1019"/>
      <c r="AW8" s="1020"/>
      <c r="AX8" s="181"/>
      <c r="AY8" s="1018" t="s">
        <v>85</v>
      </c>
      <c r="AZ8" s="1019"/>
      <c r="BA8" s="1019"/>
      <c r="BB8" s="1020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81"/>
      <c r="BX8" s="181"/>
      <c r="BY8" s="181"/>
      <c r="BZ8" s="181"/>
      <c r="CA8" s="181"/>
      <c r="CB8" s="181"/>
      <c r="CC8" s="181"/>
      <c r="CD8" s="181"/>
      <c r="CE8" s="181"/>
      <c r="CF8" s="181"/>
      <c r="CG8" s="181"/>
      <c r="CH8" s="181"/>
      <c r="CI8" s="181"/>
      <c r="CJ8" s="181"/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1"/>
      <c r="DC8" s="181"/>
      <c r="DD8" s="181"/>
      <c r="DE8" s="181"/>
      <c r="DF8" s="181"/>
      <c r="DG8" s="181"/>
      <c r="DH8" s="181"/>
      <c r="DI8" s="181"/>
      <c r="DJ8" s="181"/>
      <c r="DK8" s="181"/>
      <c r="DL8" s="181"/>
      <c r="DM8" s="181"/>
      <c r="DN8" s="181"/>
      <c r="DO8" s="181"/>
      <c r="DP8" s="181"/>
      <c r="DQ8" s="181"/>
      <c r="DR8" s="181"/>
      <c r="DS8" s="181"/>
      <c r="DT8" s="181"/>
      <c r="DU8" s="181"/>
      <c r="DV8" s="181"/>
      <c r="DW8" s="181"/>
      <c r="DX8" s="181"/>
      <c r="DY8" s="181"/>
      <c r="DZ8" s="181"/>
      <c r="EA8" s="181"/>
      <c r="EB8" s="181"/>
      <c r="EC8" s="181"/>
      <c r="ED8" s="181"/>
      <c r="EE8" s="181"/>
      <c r="EF8" s="181"/>
      <c r="EG8" s="181"/>
      <c r="EH8" s="181"/>
      <c r="EI8" s="181"/>
      <c r="EJ8" s="181"/>
      <c r="EK8" s="181"/>
      <c r="EL8" s="181"/>
      <c r="EM8" s="181"/>
      <c r="EN8" s="181"/>
      <c r="EO8" s="181"/>
      <c r="EP8" s="181"/>
      <c r="EQ8" s="181"/>
      <c r="ER8" s="181"/>
      <c r="ES8" s="181"/>
      <c r="ET8" s="181"/>
      <c r="EU8" s="181"/>
      <c r="EV8" s="181"/>
      <c r="EW8" s="181"/>
      <c r="EX8" s="181"/>
      <c r="EY8" s="181"/>
      <c r="EZ8" s="181"/>
      <c r="FA8" s="181"/>
      <c r="FB8" s="181"/>
      <c r="FC8" s="181"/>
      <c r="FD8" s="181"/>
      <c r="FE8" s="181"/>
      <c r="FF8" s="181"/>
      <c r="FG8" s="181"/>
      <c r="FH8" s="181"/>
      <c r="FI8" s="181"/>
      <c r="FJ8" s="181"/>
      <c r="FK8" s="181"/>
      <c r="FL8" s="181"/>
      <c r="FM8" s="181"/>
      <c r="FN8" s="181"/>
      <c r="FO8" s="181"/>
      <c r="FP8" s="181"/>
      <c r="FQ8" s="181"/>
      <c r="FR8" s="181"/>
      <c r="FS8" s="181"/>
      <c r="FT8" s="181"/>
      <c r="FU8" s="181"/>
      <c r="FV8" s="181"/>
      <c r="FW8" s="181"/>
      <c r="FX8" s="181"/>
      <c r="FY8" s="181"/>
      <c r="FZ8" s="181"/>
      <c r="GA8" s="181"/>
      <c r="GB8" s="181"/>
      <c r="GC8" s="181"/>
      <c r="GD8" s="181"/>
      <c r="GE8" s="181"/>
      <c r="GF8" s="181"/>
      <c r="GG8" s="181"/>
      <c r="GH8" s="181"/>
      <c r="GI8" s="181"/>
      <c r="GJ8" s="181"/>
      <c r="GK8" s="181"/>
      <c r="GL8" s="181"/>
      <c r="GM8" s="181"/>
      <c r="GN8" s="181"/>
      <c r="GO8" s="181"/>
      <c r="GP8" s="181"/>
      <c r="GQ8" s="181"/>
      <c r="GR8" s="181"/>
      <c r="GS8" s="181"/>
      <c r="GT8" s="181"/>
      <c r="GU8" s="181"/>
      <c r="GV8" s="181"/>
      <c r="GW8" s="181"/>
      <c r="GX8" s="181"/>
      <c r="GY8" s="181"/>
      <c r="GZ8" s="181"/>
      <c r="HA8" s="181"/>
      <c r="HB8" s="181"/>
      <c r="HC8" s="181"/>
      <c r="HD8" s="181"/>
      <c r="HE8" s="181"/>
      <c r="HF8" s="181"/>
      <c r="HG8" s="181"/>
      <c r="HH8" s="181"/>
      <c r="HI8" s="181"/>
      <c r="HJ8" s="181"/>
      <c r="HK8" s="181"/>
      <c r="HL8" s="181"/>
      <c r="HM8" s="181"/>
      <c r="HN8" s="181"/>
      <c r="HO8" s="181"/>
      <c r="HP8" s="181"/>
    </row>
    <row r="9" spans="1:224" ht="26.25" thickBot="1" x14ac:dyDescent="0.25">
      <c r="A9" s="46"/>
      <c r="B9" s="522" t="s">
        <v>9</v>
      </c>
      <c r="C9" s="54" t="s">
        <v>10</v>
      </c>
      <c r="D9" s="55" t="s">
        <v>11</v>
      </c>
      <c r="E9" s="859" t="s">
        <v>10</v>
      </c>
      <c r="F9" s="841" t="s">
        <v>11</v>
      </c>
      <c r="G9" s="54" t="s">
        <v>10</v>
      </c>
      <c r="H9" s="55" t="s">
        <v>11</v>
      </c>
      <c r="I9" s="683" t="s">
        <v>12</v>
      </c>
      <c r="J9" s="188" t="s">
        <v>13</v>
      </c>
      <c r="K9" s="46"/>
      <c r="L9" s="25"/>
      <c r="M9" s="1014" t="s">
        <v>149</v>
      </c>
      <c r="N9" s="1015"/>
      <c r="O9" s="522" t="s">
        <v>83</v>
      </c>
      <c r="P9" s="686" t="s">
        <v>84</v>
      </c>
      <c r="Q9" s="466" t="s">
        <v>12</v>
      </c>
      <c r="R9" s="467" t="s">
        <v>13</v>
      </c>
      <c r="S9" s="725"/>
      <c r="T9" s="725"/>
      <c r="U9" s="725"/>
      <c r="V9" s="46"/>
      <c r="W9" s="50" t="s">
        <v>9</v>
      </c>
      <c r="X9" s="1059" t="s">
        <v>34</v>
      </c>
      <c r="Y9" s="1060"/>
      <c r="Z9" s="1060"/>
      <c r="AA9" s="1060"/>
      <c r="AB9" s="1060"/>
      <c r="AC9" s="1061"/>
      <c r="AD9" s="999" t="s">
        <v>173</v>
      </c>
      <c r="AE9" s="1000"/>
      <c r="AF9" s="1000"/>
      <c r="AG9" s="1001"/>
      <c r="AH9" s="547"/>
      <c r="AI9" s="547"/>
      <c r="AJ9" s="547"/>
      <c r="AK9" s="547"/>
      <c r="AL9" s="547"/>
      <c r="AM9" s="547"/>
      <c r="AN9" s="1021" t="s">
        <v>174</v>
      </c>
      <c r="AO9" s="1022"/>
      <c r="AP9" s="1022"/>
      <c r="AQ9" s="1023"/>
      <c r="AR9" s="632"/>
      <c r="AS9" s="633" t="s">
        <v>149</v>
      </c>
      <c r="AT9" s="995" t="s">
        <v>122</v>
      </c>
      <c r="AU9" s="996"/>
      <c r="AV9" s="1016" t="s">
        <v>123</v>
      </c>
      <c r="AW9" s="1017"/>
      <c r="AX9" s="182"/>
      <c r="AY9" s="995" t="s">
        <v>122</v>
      </c>
      <c r="AZ9" s="996"/>
      <c r="BA9" s="1016" t="s">
        <v>123</v>
      </c>
      <c r="BB9" s="1017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182"/>
      <c r="DP9" s="182"/>
      <c r="DQ9" s="182"/>
      <c r="DR9" s="182"/>
      <c r="DS9" s="182"/>
      <c r="DT9" s="182"/>
      <c r="DU9" s="182"/>
      <c r="DV9" s="182"/>
      <c r="DW9" s="182"/>
      <c r="DX9" s="182"/>
      <c r="DY9" s="182"/>
      <c r="DZ9" s="182"/>
      <c r="EA9" s="182"/>
      <c r="EB9" s="182"/>
      <c r="EC9" s="182"/>
      <c r="ED9" s="182"/>
      <c r="EE9" s="182"/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</row>
    <row r="10" spans="1:224" ht="12.75" customHeight="1" thickBot="1" x14ac:dyDescent="0.25">
      <c r="A10" s="1051" t="s">
        <v>14</v>
      </c>
      <c r="B10" s="471" t="s">
        <v>38</v>
      </c>
      <c r="C10" s="710"/>
      <c r="D10" s="830"/>
      <c r="E10" s="842"/>
      <c r="F10" s="730"/>
      <c r="G10" s="710"/>
      <c r="H10" s="712"/>
      <c r="I10" s="190">
        <f>SUM(X10:AC10)</f>
        <v>0</v>
      </c>
      <c r="J10" s="190">
        <f>SUM(AH10:AM10)</f>
        <v>0</v>
      </c>
      <c r="K10" s="46"/>
      <c r="L10" s="1045" t="s">
        <v>95</v>
      </c>
      <c r="M10" s="1054" t="s">
        <v>96</v>
      </c>
      <c r="N10" s="1055"/>
      <c r="O10" s="732" t="s">
        <v>1</v>
      </c>
      <c r="P10" s="733" t="s">
        <v>1</v>
      </c>
      <c r="Q10" s="238">
        <f>SUM('New 8 Year'!AT10:AU10)</f>
        <v>0</v>
      </c>
      <c r="R10" s="239">
        <f>SUM(AY10:AZ10)</f>
        <v>0</v>
      </c>
      <c r="S10" s="725"/>
      <c r="T10" s="725"/>
      <c r="U10" s="725"/>
      <c r="V10" s="1056" t="s">
        <v>14</v>
      </c>
      <c r="W10" s="59" t="s">
        <v>38</v>
      </c>
      <c r="X10" s="60" t="str">
        <f t="shared" ref="X10:Y16" si="0">IF(C10="x",AD10,"")</f>
        <v/>
      </c>
      <c r="Y10" s="60" t="str">
        <f t="shared" si="0"/>
        <v/>
      </c>
      <c r="Z10" s="60" t="str">
        <f t="shared" ref="Z10:AC16" si="1">IF(E10="x",AD10,"")</f>
        <v/>
      </c>
      <c r="AA10" s="60" t="str">
        <f t="shared" si="1"/>
        <v/>
      </c>
      <c r="AB10" s="60" t="str">
        <f t="shared" si="1"/>
        <v/>
      </c>
      <c r="AC10" s="61" t="str">
        <f t="shared" si="1"/>
        <v/>
      </c>
      <c r="AD10" s="672">
        <v>495</v>
      </c>
      <c r="AE10" s="672">
        <v>990</v>
      </c>
      <c r="AF10" s="672">
        <v>590</v>
      </c>
      <c r="AG10" s="672">
        <v>1085</v>
      </c>
      <c r="AH10" s="60" t="str">
        <f t="shared" ref="AH10:AI16" si="2">IF(C10="x",AN10,"")</f>
        <v/>
      </c>
      <c r="AI10" s="60" t="str">
        <f t="shared" si="2"/>
        <v/>
      </c>
      <c r="AJ10" s="60" t="str">
        <f t="shared" ref="AJ10:AM16" si="3">IF(E10="x",AN10,"")</f>
        <v/>
      </c>
      <c r="AK10" s="60" t="str">
        <f t="shared" si="3"/>
        <v/>
      </c>
      <c r="AL10" s="60" t="str">
        <f t="shared" si="3"/>
        <v/>
      </c>
      <c r="AM10" s="61" t="str">
        <f t="shared" si="3"/>
        <v/>
      </c>
      <c r="AN10" s="679">
        <v>990</v>
      </c>
      <c r="AO10" s="672">
        <v>1980</v>
      </c>
      <c r="AP10" s="672">
        <v>1180</v>
      </c>
      <c r="AQ10" s="673">
        <v>2170</v>
      </c>
      <c r="AR10" s="62"/>
      <c r="AS10" s="634" t="s">
        <v>96</v>
      </c>
      <c r="AT10" s="63" t="str">
        <f>IF('New 8 Year'!O10="x",AV10,"")</f>
        <v/>
      </c>
      <c r="AU10" s="64" t="str">
        <f>IF('New 8 Year'!P10="x",AV10,"")</f>
        <v/>
      </c>
      <c r="AV10" s="621">
        <v>895</v>
      </c>
      <c r="AW10" s="653" t="s">
        <v>15</v>
      </c>
      <c r="AX10" s="117"/>
      <c r="AY10" s="63" t="str">
        <f>IF('New 8 Year'!O10="x",BA10,"")</f>
        <v/>
      </c>
      <c r="AZ10" s="64" t="str">
        <f>IF('New 8 Year'!P10="x",BA10,"")</f>
        <v/>
      </c>
      <c r="BA10" s="621">
        <f t="shared" ref="BA10:BA17" si="4">MROUND(AV10*(1+$AQ$5),5)</f>
        <v>1790</v>
      </c>
      <c r="BB10" s="653" t="s">
        <v>15</v>
      </c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7"/>
      <c r="CB10" s="117"/>
      <c r="CC10" s="117"/>
      <c r="CD10" s="117"/>
      <c r="CE10" s="117"/>
      <c r="CF10" s="117"/>
      <c r="CG10" s="117"/>
      <c r="CH10" s="117"/>
      <c r="CI10" s="117"/>
      <c r="CJ10" s="117"/>
      <c r="CK10" s="117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17"/>
      <c r="EU10" s="117"/>
      <c r="EV10" s="117"/>
      <c r="EW10" s="117"/>
      <c r="EX10" s="117"/>
      <c r="EY10" s="117"/>
      <c r="EZ10" s="117"/>
      <c r="FA10" s="117"/>
      <c r="FB10" s="117"/>
      <c r="FC10" s="117"/>
      <c r="FD10" s="117"/>
      <c r="FE10" s="117"/>
      <c r="FF10" s="117"/>
      <c r="FG10" s="117"/>
      <c r="FH10" s="117"/>
      <c r="FI10" s="117"/>
      <c r="FJ10" s="117"/>
      <c r="FK10" s="117"/>
      <c r="FL10" s="117"/>
      <c r="FM10" s="117"/>
      <c r="FN10" s="117"/>
      <c r="FO10" s="117"/>
      <c r="FP10" s="117"/>
      <c r="FQ10" s="117"/>
      <c r="FR10" s="117"/>
      <c r="FS10" s="117"/>
      <c r="FT10" s="117"/>
      <c r="FU10" s="117"/>
      <c r="FV10" s="117"/>
      <c r="FW10" s="117"/>
      <c r="FX10" s="117"/>
      <c r="FY10" s="117"/>
      <c r="FZ10" s="117"/>
      <c r="GA10" s="117"/>
      <c r="GB10" s="117"/>
      <c r="GC10" s="117"/>
      <c r="GD10" s="117"/>
      <c r="GE10" s="117"/>
      <c r="GF10" s="117"/>
      <c r="GG10" s="117"/>
      <c r="GH10" s="117"/>
      <c r="GI10" s="117"/>
      <c r="GJ10" s="117"/>
      <c r="GK10" s="117"/>
      <c r="GL10" s="117"/>
      <c r="GM10" s="117"/>
      <c r="GN10" s="117"/>
      <c r="GO10" s="117"/>
      <c r="GP10" s="117"/>
      <c r="GQ10" s="117"/>
      <c r="GR10" s="117"/>
      <c r="GS10" s="117"/>
      <c r="GT10" s="117"/>
      <c r="GU10" s="117"/>
      <c r="GV10" s="117"/>
      <c r="GW10" s="117"/>
      <c r="GX10" s="117"/>
      <c r="GY10" s="117"/>
      <c r="GZ10" s="117"/>
      <c r="HA10" s="117"/>
      <c r="HB10" s="117"/>
      <c r="HC10" s="117"/>
      <c r="HD10" s="117"/>
      <c r="HE10" s="117"/>
      <c r="HF10" s="117"/>
      <c r="HG10" s="117"/>
      <c r="HH10" s="117"/>
      <c r="HI10" s="117"/>
      <c r="HJ10" s="117"/>
      <c r="HK10" s="117"/>
      <c r="HL10" s="117"/>
      <c r="HM10" s="117"/>
      <c r="HN10" s="117"/>
      <c r="HO10" s="117"/>
      <c r="HP10" s="117"/>
    </row>
    <row r="11" spans="1:224" ht="13.5" thickBot="1" x14ac:dyDescent="0.25">
      <c r="A11" s="1052"/>
      <c r="B11" s="472" t="s">
        <v>39</v>
      </c>
      <c r="C11" s="713"/>
      <c r="D11" s="831"/>
      <c r="E11" s="767"/>
      <c r="F11" s="678"/>
      <c r="G11" s="716"/>
      <c r="H11" s="715"/>
      <c r="I11" s="192">
        <f>SUM(X11:AC11)</f>
        <v>0</v>
      </c>
      <c r="J11" s="192">
        <f t="shared" ref="J11:J32" si="5">SUM(AH11:AM11)</f>
        <v>0</v>
      </c>
      <c r="K11" s="46"/>
      <c r="L11" s="1046"/>
      <c r="M11" s="1027" t="s">
        <v>97</v>
      </c>
      <c r="N11" s="1028"/>
      <c r="O11" s="734" t="s">
        <v>1</v>
      </c>
      <c r="P11" s="735" t="s">
        <v>1</v>
      </c>
      <c r="Q11" s="211">
        <f>SUM('New 8 Year'!AT11:AU11)</f>
        <v>0</v>
      </c>
      <c r="R11" s="212">
        <f t="shared" ref="R11:R17" si="6">SUM(AY11:AZ11)</f>
        <v>0</v>
      </c>
      <c r="S11" s="725"/>
      <c r="T11" s="725"/>
      <c r="U11" s="725"/>
      <c r="V11" s="1057"/>
      <c r="W11" s="68" t="s">
        <v>39</v>
      </c>
      <c r="X11" s="69" t="str">
        <f t="shared" si="0"/>
        <v/>
      </c>
      <c r="Y11" s="69" t="str">
        <f t="shared" si="0"/>
        <v/>
      </c>
      <c r="Z11" s="69" t="str">
        <f t="shared" si="1"/>
        <v/>
      </c>
      <c r="AA11" s="69" t="str">
        <f t="shared" si="1"/>
        <v/>
      </c>
      <c r="AB11" s="69" t="str">
        <f t="shared" si="1"/>
        <v/>
      </c>
      <c r="AC11" s="70" t="str">
        <f t="shared" si="1"/>
        <v/>
      </c>
      <c r="AD11" s="671">
        <v>550</v>
      </c>
      <c r="AE11" s="671">
        <v>1100</v>
      </c>
      <c r="AF11" s="671">
        <v>645</v>
      </c>
      <c r="AG11" s="671">
        <v>1195</v>
      </c>
      <c r="AH11" s="69" t="str">
        <f t="shared" si="2"/>
        <v/>
      </c>
      <c r="AI11" s="69" t="str">
        <f t="shared" si="2"/>
        <v/>
      </c>
      <c r="AJ11" s="69" t="str">
        <f t="shared" si="3"/>
        <v/>
      </c>
      <c r="AK11" s="69" t="str">
        <f t="shared" si="3"/>
        <v/>
      </c>
      <c r="AL11" s="69" t="str">
        <f t="shared" si="3"/>
        <v/>
      </c>
      <c r="AM11" s="70" t="str">
        <f t="shared" si="3"/>
        <v/>
      </c>
      <c r="AN11" s="680">
        <v>1100</v>
      </c>
      <c r="AO11" s="671">
        <v>2200</v>
      </c>
      <c r="AP11" s="671">
        <v>1290</v>
      </c>
      <c r="AQ11" s="674">
        <v>2390</v>
      </c>
      <c r="AR11" s="62"/>
      <c r="AS11" s="610" t="s">
        <v>97</v>
      </c>
      <c r="AT11" s="71" t="str">
        <f>IF('New 8 Year'!O11="x",AV11,"")</f>
        <v/>
      </c>
      <c r="AU11" s="72" t="str">
        <f>IF('New 8 Year'!P11="x",AV11,"")</f>
        <v/>
      </c>
      <c r="AV11" s="621">
        <v>2095</v>
      </c>
      <c r="AW11" s="650" t="s">
        <v>15</v>
      </c>
      <c r="AX11" s="117"/>
      <c r="AY11" s="63" t="str">
        <f>IF('New 8 Year'!O11="x",BA11,"")</f>
        <v/>
      </c>
      <c r="AZ11" s="64" t="str">
        <f>IF('New 8 Year'!P11="x",BA11,"")</f>
        <v/>
      </c>
      <c r="BA11" s="621">
        <f t="shared" si="4"/>
        <v>4190</v>
      </c>
      <c r="BB11" s="650" t="s">
        <v>15</v>
      </c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7"/>
      <c r="CY11" s="117"/>
      <c r="CZ11" s="117"/>
      <c r="DA11" s="117"/>
      <c r="DB11" s="117"/>
      <c r="DC11" s="117"/>
      <c r="DD11" s="117"/>
      <c r="DE11" s="117"/>
      <c r="DF11" s="117"/>
      <c r="DG11" s="117"/>
      <c r="DH11" s="117"/>
      <c r="DI11" s="117"/>
      <c r="DJ11" s="117"/>
      <c r="DK11" s="117"/>
      <c r="DL11" s="117"/>
      <c r="DM11" s="117"/>
      <c r="DN11" s="117"/>
      <c r="DO11" s="117"/>
      <c r="DP11" s="117"/>
      <c r="DQ11" s="117"/>
      <c r="DR11" s="117"/>
      <c r="DS11" s="117"/>
      <c r="DT11" s="117"/>
      <c r="DU11" s="117"/>
      <c r="DV11" s="117"/>
      <c r="DW11" s="117"/>
      <c r="DX11" s="117"/>
      <c r="DY11" s="117"/>
      <c r="DZ11" s="117"/>
      <c r="EA11" s="117"/>
      <c r="EB11" s="117"/>
      <c r="EC11" s="117"/>
      <c r="ED11" s="117"/>
      <c r="EE11" s="117"/>
      <c r="EF11" s="117"/>
      <c r="EG11" s="117"/>
      <c r="EH11" s="117"/>
      <c r="EI11" s="117"/>
      <c r="EJ11" s="117"/>
      <c r="EK11" s="117"/>
      <c r="EL11" s="117"/>
      <c r="EM11" s="117"/>
      <c r="EN11" s="117"/>
      <c r="EO11" s="117"/>
      <c r="EP11" s="117"/>
      <c r="EQ11" s="117"/>
      <c r="ER11" s="117"/>
      <c r="ES11" s="117"/>
      <c r="ET11" s="117"/>
      <c r="EU11" s="117"/>
      <c r="EV11" s="117"/>
      <c r="EW11" s="117"/>
      <c r="EX11" s="117"/>
      <c r="EY11" s="117"/>
      <c r="EZ11" s="117"/>
      <c r="FA11" s="117"/>
      <c r="FB11" s="117"/>
      <c r="FC11" s="117"/>
      <c r="FD11" s="117"/>
      <c r="FE11" s="117"/>
      <c r="FF11" s="117"/>
      <c r="FG11" s="117"/>
      <c r="FH11" s="117"/>
      <c r="FI11" s="117"/>
      <c r="FJ11" s="117"/>
      <c r="FK11" s="117"/>
      <c r="FL11" s="117"/>
      <c r="FM11" s="117"/>
      <c r="FN11" s="117"/>
      <c r="FO11" s="117"/>
      <c r="FP11" s="117"/>
      <c r="FQ11" s="117"/>
      <c r="FR11" s="117"/>
      <c r="FS11" s="117"/>
      <c r="FT11" s="117"/>
      <c r="FU11" s="117"/>
      <c r="FV11" s="117"/>
      <c r="FW11" s="117"/>
      <c r="FX11" s="117"/>
      <c r="FY11" s="117"/>
      <c r="FZ11" s="117"/>
      <c r="GA11" s="117"/>
      <c r="GB11" s="117"/>
      <c r="GC11" s="117"/>
      <c r="GD11" s="117"/>
      <c r="GE11" s="117"/>
      <c r="GF11" s="117"/>
      <c r="GG11" s="117"/>
      <c r="GH11" s="117"/>
      <c r="GI11" s="117"/>
      <c r="GJ11" s="117"/>
      <c r="GK11" s="117"/>
      <c r="GL11" s="117"/>
      <c r="GM11" s="117"/>
      <c r="GN11" s="117"/>
      <c r="GO11" s="117"/>
      <c r="GP11" s="117"/>
      <c r="GQ11" s="117"/>
      <c r="GR11" s="117"/>
      <c r="GS11" s="117"/>
      <c r="GT11" s="117"/>
      <c r="GU11" s="117"/>
      <c r="GV11" s="117"/>
      <c r="GW11" s="117"/>
      <c r="GX11" s="117"/>
      <c r="GY11" s="117"/>
      <c r="GZ11" s="117"/>
      <c r="HA11" s="117"/>
      <c r="HB11" s="117"/>
      <c r="HC11" s="117"/>
      <c r="HD11" s="117"/>
      <c r="HE11" s="117"/>
      <c r="HF11" s="117"/>
      <c r="HG11" s="117"/>
      <c r="HH11" s="117"/>
      <c r="HI11" s="117"/>
      <c r="HJ11" s="117"/>
      <c r="HK11" s="117"/>
      <c r="HL11" s="117"/>
      <c r="HM11" s="117"/>
      <c r="HN11" s="117"/>
      <c r="HO11" s="117"/>
      <c r="HP11" s="117"/>
    </row>
    <row r="12" spans="1:224" ht="13.5" thickBot="1" x14ac:dyDescent="0.25">
      <c r="A12" s="1052"/>
      <c r="B12" s="472" t="s">
        <v>164</v>
      </c>
      <c r="C12" s="713"/>
      <c r="D12" s="831"/>
      <c r="E12" s="767"/>
      <c r="F12" s="678"/>
      <c r="G12" s="716"/>
      <c r="H12" s="715"/>
      <c r="I12" s="192">
        <f t="shared" ref="I12:I16" si="7">SUM(X12:AC12)</f>
        <v>0</v>
      </c>
      <c r="J12" s="192">
        <f t="shared" si="5"/>
        <v>0</v>
      </c>
      <c r="K12" s="46"/>
      <c r="L12" s="1046"/>
      <c r="M12" s="1027" t="s">
        <v>98</v>
      </c>
      <c r="N12" s="1028"/>
      <c r="O12" s="734" t="s">
        <v>1</v>
      </c>
      <c r="P12" s="735" t="s">
        <v>1</v>
      </c>
      <c r="Q12" s="211">
        <f>SUM('New 8 Year'!AT12:AU12)</f>
        <v>0</v>
      </c>
      <c r="R12" s="212">
        <f t="shared" si="6"/>
        <v>0</v>
      </c>
      <c r="S12" s="725"/>
      <c r="T12" s="725"/>
      <c r="U12" s="725"/>
      <c r="V12" s="1057"/>
      <c r="W12" s="68" t="s">
        <v>165</v>
      </c>
      <c r="X12" s="69" t="str">
        <f t="shared" si="0"/>
        <v/>
      </c>
      <c r="Y12" s="69" t="str">
        <f t="shared" si="0"/>
        <v/>
      </c>
      <c r="Z12" s="69" t="str">
        <f t="shared" si="1"/>
        <v/>
      </c>
      <c r="AA12" s="69" t="str">
        <f t="shared" si="1"/>
        <v/>
      </c>
      <c r="AB12" s="69" t="str">
        <f t="shared" si="1"/>
        <v/>
      </c>
      <c r="AC12" s="70" t="str">
        <f t="shared" si="1"/>
        <v/>
      </c>
      <c r="AD12" s="671">
        <v>580</v>
      </c>
      <c r="AE12" s="671">
        <v>1125</v>
      </c>
      <c r="AF12" s="671">
        <v>670</v>
      </c>
      <c r="AG12" s="671">
        <v>1220</v>
      </c>
      <c r="AH12" s="69" t="str">
        <f t="shared" si="2"/>
        <v/>
      </c>
      <c r="AI12" s="69" t="str">
        <f t="shared" si="2"/>
        <v/>
      </c>
      <c r="AJ12" s="69" t="str">
        <f t="shared" si="3"/>
        <v/>
      </c>
      <c r="AK12" s="69" t="str">
        <f t="shared" si="3"/>
        <v/>
      </c>
      <c r="AL12" s="69" t="str">
        <f t="shared" si="3"/>
        <v/>
      </c>
      <c r="AM12" s="70" t="str">
        <f t="shared" si="3"/>
        <v/>
      </c>
      <c r="AN12" s="680">
        <v>1160</v>
      </c>
      <c r="AO12" s="671">
        <v>2250</v>
      </c>
      <c r="AP12" s="671">
        <v>1340</v>
      </c>
      <c r="AQ12" s="674">
        <v>2440</v>
      </c>
      <c r="AR12" s="62"/>
      <c r="AS12" s="610" t="s">
        <v>98</v>
      </c>
      <c r="AT12" s="71" t="str">
        <f>IF('New 8 Year'!O12="x",AV12,"")</f>
        <v/>
      </c>
      <c r="AU12" s="72" t="str">
        <f>IF('New 8 Year'!P12="x",AV12,"")</f>
        <v/>
      </c>
      <c r="AV12" s="621">
        <v>500</v>
      </c>
      <c r="AW12" s="650" t="s">
        <v>15</v>
      </c>
      <c r="AX12" s="117"/>
      <c r="AY12" s="63" t="str">
        <f>IF('New 8 Year'!O12="x",BA12,"")</f>
        <v/>
      </c>
      <c r="AZ12" s="64" t="str">
        <f>IF('New 8 Year'!P12="x",BA12,"")</f>
        <v/>
      </c>
      <c r="BA12" s="621">
        <f t="shared" si="4"/>
        <v>1000</v>
      </c>
      <c r="BB12" s="650" t="s">
        <v>15</v>
      </c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  <c r="DA12" s="117"/>
      <c r="DB12" s="117"/>
      <c r="DC12" s="117"/>
      <c r="DD12" s="117"/>
      <c r="DE12" s="117"/>
      <c r="DF12" s="117"/>
      <c r="DG12" s="117"/>
      <c r="DH12" s="117"/>
      <c r="DI12" s="117"/>
      <c r="DJ12" s="117"/>
      <c r="DK12" s="117"/>
      <c r="DL12" s="117"/>
      <c r="DM12" s="117"/>
      <c r="DN12" s="117"/>
      <c r="DO12" s="117"/>
      <c r="DP12" s="117"/>
      <c r="DQ12" s="117"/>
      <c r="DR12" s="117"/>
      <c r="DS12" s="117"/>
      <c r="DT12" s="117"/>
      <c r="DU12" s="117"/>
      <c r="DV12" s="117"/>
      <c r="DW12" s="117"/>
      <c r="DX12" s="117"/>
      <c r="DY12" s="117"/>
      <c r="DZ12" s="117"/>
      <c r="EA12" s="117"/>
      <c r="EB12" s="117"/>
      <c r="EC12" s="117"/>
      <c r="ED12" s="117"/>
      <c r="EE12" s="117"/>
      <c r="EF12" s="117"/>
      <c r="EG12" s="117"/>
      <c r="EH12" s="117"/>
      <c r="EI12" s="117"/>
      <c r="EJ12" s="117"/>
      <c r="EK12" s="117"/>
      <c r="EL12" s="117"/>
      <c r="EM12" s="117"/>
      <c r="EN12" s="117"/>
      <c r="EO12" s="117"/>
      <c r="EP12" s="117"/>
      <c r="EQ12" s="117"/>
      <c r="ER12" s="117"/>
      <c r="ES12" s="117"/>
      <c r="ET12" s="117"/>
      <c r="EU12" s="117"/>
      <c r="EV12" s="117"/>
      <c r="EW12" s="117"/>
      <c r="EX12" s="117"/>
      <c r="EY12" s="117"/>
      <c r="EZ12" s="117"/>
      <c r="FA12" s="117"/>
      <c r="FB12" s="117"/>
      <c r="FC12" s="117"/>
      <c r="FD12" s="117"/>
      <c r="FE12" s="117"/>
      <c r="FF12" s="117"/>
      <c r="FG12" s="117"/>
      <c r="FH12" s="117"/>
      <c r="FI12" s="117"/>
      <c r="FJ12" s="117"/>
      <c r="FK12" s="117"/>
      <c r="FL12" s="117"/>
      <c r="FM12" s="117"/>
      <c r="FN12" s="117"/>
      <c r="FO12" s="117"/>
      <c r="FP12" s="117"/>
      <c r="FQ12" s="117"/>
      <c r="FR12" s="117"/>
      <c r="FS12" s="117"/>
      <c r="FT12" s="117"/>
      <c r="FU12" s="117"/>
      <c r="FV12" s="117"/>
      <c r="FW12" s="117"/>
      <c r="FX12" s="117"/>
      <c r="FY12" s="117"/>
      <c r="FZ12" s="117"/>
      <c r="GA12" s="117"/>
      <c r="GB12" s="117"/>
      <c r="GC12" s="117"/>
      <c r="GD12" s="117"/>
      <c r="GE12" s="117"/>
      <c r="GF12" s="117"/>
      <c r="GG12" s="117"/>
      <c r="GH12" s="117"/>
      <c r="GI12" s="117"/>
      <c r="GJ12" s="117"/>
      <c r="GK12" s="117"/>
      <c r="GL12" s="117"/>
      <c r="GM12" s="117"/>
      <c r="GN12" s="117"/>
      <c r="GO12" s="117"/>
      <c r="GP12" s="117"/>
      <c r="GQ12" s="117"/>
      <c r="GR12" s="117"/>
      <c r="GS12" s="117"/>
      <c r="GT12" s="117"/>
      <c r="GU12" s="117"/>
      <c r="GV12" s="117"/>
      <c r="GW12" s="117"/>
      <c r="GX12" s="117"/>
      <c r="GY12" s="117"/>
      <c r="GZ12" s="117"/>
      <c r="HA12" s="117"/>
      <c r="HB12" s="117"/>
      <c r="HC12" s="117"/>
      <c r="HD12" s="117"/>
      <c r="HE12" s="117"/>
      <c r="HF12" s="117"/>
      <c r="HG12" s="117"/>
      <c r="HH12" s="117"/>
      <c r="HI12" s="117"/>
      <c r="HJ12" s="117"/>
      <c r="HK12" s="117"/>
      <c r="HL12" s="117"/>
      <c r="HM12" s="117"/>
      <c r="HN12" s="117"/>
      <c r="HO12" s="117"/>
      <c r="HP12" s="117"/>
    </row>
    <row r="13" spans="1:224" ht="13.5" thickBot="1" x14ac:dyDescent="0.25">
      <c r="A13" s="1052"/>
      <c r="B13" s="473" t="s">
        <v>40</v>
      </c>
      <c r="C13" s="713"/>
      <c r="D13" s="831"/>
      <c r="E13" s="767"/>
      <c r="F13" s="678"/>
      <c r="G13" s="716"/>
      <c r="H13" s="715"/>
      <c r="I13" s="192">
        <f t="shared" si="7"/>
        <v>0</v>
      </c>
      <c r="J13" s="192">
        <f t="shared" si="5"/>
        <v>0</v>
      </c>
      <c r="K13" s="46"/>
      <c r="L13" s="1046"/>
      <c r="M13" s="1027" t="s">
        <v>80</v>
      </c>
      <c r="N13" s="1028"/>
      <c r="O13" s="734" t="s">
        <v>1</v>
      </c>
      <c r="P13" s="735" t="s">
        <v>1</v>
      </c>
      <c r="Q13" s="211">
        <f>SUM('New 8 Year'!AT13:AU13)</f>
        <v>0</v>
      </c>
      <c r="R13" s="212">
        <f t="shared" si="6"/>
        <v>0</v>
      </c>
      <c r="S13" s="725"/>
      <c r="T13" s="725"/>
      <c r="U13" s="725"/>
      <c r="V13" s="1057"/>
      <c r="W13" s="75" t="s">
        <v>40</v>
      </c>
      <c r="X13" s="69" t="str">
        <f t="shared" si="0"/>
        <v/>
      </c>
      <c r="Y13" s="69" t="str">
        <f t="shared" si="0"/>
        <v/>
      </c>
      <c r="Z13" s="69" t="str">
        <f t="shared" si="1"/>
        <v/>
      </c>
      <c r="AA13" s="69" t="str">
        <f t="shared" si="1"/>
        <v/>
      </c>
      <c r="AB13" s="69" t="str">
        <f t="shared" si="1"/>
        <v/>
      </c>
      <c r="AC13" s="70" t="str">
        <f t="shared" si="1"/>
        <v/>
      </c>
      <c r="AD13" s="671">
        <v>580</v>
      </c>
      <c r="AE13" s="671">
        <v>1125</v>
      </c>
      <c r="AF13" s="671">
        <v>670</v>
      </c>
      <c r="AG13" s="671">
        <v>1220</v>
      </c>
      <c r="AH13" s="69" t="str">
        <f t="shared" si="2"/>
        <v/>
      </c>
      <c r="AI13" s="69" t="str">
        <f t="shared" si="2"/>
        <v/>
      </c>
      <c r="AJ13" s="69" t="str">
        <f t="shared" si="3"/>
        <v/>
      </c>
      <c r="AK13" s="69" t="str">
        <f t="shared" si="3"/>
        <v/>
      </c>
      <c r="AL13" s="69" t="str">
        <f t="shared" si="3"/>
        <v/>
      </c>
      <c r="AM13" s="70" t="str">
        <f t="shared" si="3"/>
        <v/>
      </c>
      <c r="AN13" s="680">
        <v>1160</v>
      </c>
      <c r="AO13" s="671">
        <v>2250</v>
      </c>
      <c r="AP13" s="671">
        <v>1340</v>
      </c>
      <c r="AQ13" s="674">
        <v>2440</v>
      </c>
      <c r="AR13" s="62"/>
      <c r="AS13" s="610" t="s">
        <v>80</v>
      </c>
      <c r="AT13" s="71" t="str">
        <f>IF('New 8 Year'!O13="x",AV13,"")</f>
        <v/>
      </c>
      <c r="AU13" s="72" t="str">
        <f>IF('New 8 Year'!P13="x",AV13,"")</f>
        <v/>
      </c>
      <c r="AV13" s="621">
        <v>2095</v>
      </c>
      <c r="AW13" s="650" t="s">
        <v>15</v>
      </c>
      <c r="AX13" s="117"/>
      <c r="AY13" s="63" t="str">
        <f>IF('New 8 Year'!O13="x",BA13,"")</f>
        <v/>
      </c>
      <c r="AZ13" s="64" t="str">
        <f>IF('New 8 Year'!P13="x",BA13,"")</f>
        <v/>
      </c>
      <c r="BA13" s="621">
        <f t="shared" si="4"/>
        <v>4190</v>
      </c>
      <c r="BB13" s="650" t="s">
        <v>15</v>
      </c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  <c r="CF13" s="117"/>
      <c r="CG13" s="117"/>
      <c r="CH13" s="117"/>
      <c r="CI13" s="117"/>
      <c r="CJ13" s="117"/>
      <c r="CK13" s="117"/>
      <c r="CL13" s="117"/>
      <c r="CM13" s="11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7"/>
      <c r="CY13" s="117"/>
      <c r="CZ13" s="117"/>
      <c r="DA13" s="117"/>
      <c r="DB13" s="117"/>
      <c r="DC13" s="117"/>
      <c r="DD13" s="117"/>
      <c r="DE13" s="117"/>
      <c r="DF13" s="117"/>
      <c r="DG13" s="117"/>
      <c r="DH13" s="117"/>
      <c r="DI13" s="117"/>
      <c r="DJ13" s="117"/>
      <c r="DK13" s="117"/>
      <c r="DL13" s="117"/>
      <c r="DM13" s="117"/>
      <c r="DN13" s="117"/>
      <c r="DO13" s="117"/>
      <c r="DP13" s="117"/>
      <c r="DQ13" s="117"/>
      <c r="DR13" s="117"/>
      <c r="DS13" s="117"/>
      <c r="DT13" s="117"/>
      <c r="DU13" s="117"/>
      <c r="DV13" s="117"/>
      <c r="DW13" s="117"/>
      <c r="DX13" s="117"/>
      <c r="DY13" s="117"/>
      <c r="DZ13" s="117"/>
      <c r="EA13" s="117"/>
      <c r="EB13" s="117"/>
      <c r="EC13" s="117"/>
      <c r="ED13" s="117"/>
      <c r="EE13" s="117"/>
      <c r="EF13" s="117"/>
      <c r="EG13" s="117"/>
      <c r="EH13" s="117"/>
      <c r="EI13" s="117"/>
      <c r="EJ13" s="117"/>
      <c r="EK13" s="117"/>
      <c r="EL13" s="117"/>
      <c r="EM13" s="117"/>
      <c r="EN13" s="117"/>
      <c r="EO13" s="117"/>
      <c r="EP13" s="117"/>
      <c r="EQ13" s="117"/>
      <c r="ER13" s="117"/>
      <c r="ES13" s="117"/>
      <c r="ET13" s="117"/>
      <c r="EU13" s="117"/>
      <c r="EV13" s="117"/>
      <c r="EW13" s="117"/>
      <c r="EX13" s="117"/>
      <c r="EY13" s="117"/>
      <c r="EZ13" s="117"/>
      <c r="FA13" s="117"/>
      <c r="FB13" s="117"/>
      <c r="FC13" s="117"/>
      <c r="FD13" s="117"/>
      <c r="FE13" s="117"/>
      <c r="FF13" s="117"/>
      <c r="FG13" s="117"/>
      <c r="FH13" s="117"/>
      <c r="FI13" s="117"/>
      <c r="FJ13" s="117"/>
      <c r="FK13" s="117"/>
      <c r="FL13" s="117"/>
      <c r="FM13" s="117"/>
      <c r="FN13" s="117"/>
      <c r="FO13" s="117"/>
      <c r="FP13" s="117"/>
      <c r="FQ13" s="117"/>
      <c r="FR13" s="117"/>
      <c r="FS13" s="117"/>
      <c r="FT13" s="117"/>
      <c r="FU13" s="117"/>
      <c r="FV13" s="117"/>
      <c r="FW13" s="117"/>
      <c r="FX13" s="117"/>
      <c r="FY13" s="117"/>
      <c r="FZ13" s="117"/>
      <c r="GA13" s="117"/>
      <c r="GB13" s="117"/>
      <c r="GC13" s="117"/>
      <c r="GD13" s="117"/>
      <c r="GE13" s="117"/>
      <c r="GF13" s="117"/>
      <c r="GG13" s="117"/>
      <c r="GH13" s="117"/>
      <c r="GI13" s="117"/>
      <c r="GJ13" s="117"/>
      <c r="GK13" s="117"/>
      <c r="GL13" s="117"/>
      <c r="GM13" s="117"/>
      <c r="GN13" s="117"/>
      <c r="GO13" s="117"/>
      <c r="GP13" s="117"/>
      <c r="GQ13" s="117"/>
      <c r="GR13" s="117"/>
      <c r="GS13" s="117"/>
      <c r="GT13" s="117"/>
      <c r="GU13" s="117"/>
      <c r="GV13" s="117"/>
      <c r="GW13" s="117"/>
      <c r="GX13" s="117"/>
      <c r="GY13" s="117"/>
      <c r="GZ13" s="117"/>
      <c r="HA13" s="117"/>
      <c r="HB13" s="117"/>
      <c r="HC13" s="117"/>
      <c r="HD13" s="117"/>
      <c r="HE13" s="117"/>
      <c r="HF13" s="117"/>
      <c r="HG13" s="117"/>
      <c r="HH13" s="117"/>
      <c r="HI13" s="117"/>
      <c r="HJ13" s="117"/>
      <c r="HK13" s="117"/>
      <c r="HL13" s="117"/>
      <c r="HM13" s="117"/>
      <c r="HN13" s="117"/>
      <c r="HO13" s="117"/>
      <c r="HP13" s="117"/>
    </row>
    <row r="14" spans="1:224" ht="13.5" thickBot="1" x14ac:dyDescent="0.25">
      <c r="A14" s="1052"/>
      <c r="B14" s="473" t="s">
        <v>41</v>
      </c>
      <c r="C14" s="713"/>
      <c r="D14" s="831"/>
      <c r="E14" s="767"/>
      <c r="F14" s="678"/>
      <c r="G14" s="713"/>
      <c r="H14" s="715"/>
      <c r="I14" s="192">
        <f t="shared" si="7"/>
        <v>0</v>
      </c>
      <c r="J14" s="192">
        <f t="shared" si="5"/>
        <v>0</v>
      </c>
      <c r="K14" s="46"/>
      <c r="L14" s="1046"/>
      <c r="M14" s="1027" t="s">
        <v>99</v>
      </c>
      <c r="N14" s="1028"/>
      <c r="O14" s="734" t="s">
        <v>1</v>
      </c>
      <c r="P14" s="735" t="s">
        <v>1</v>
      </c>
      <c r="Q14" s="211">
        <f>SUM('New 8 Year'!AT14:AU14)</f>
        <v>0</v>
      </c>
      <c r="R14" s="212">
        <f t="shared" si="6"/>
        <v>0</v>
      </c>
      <c r="S14" s="725"/>
      <c r="T14" s="725"/>
      <c r="U14" s="725"/>
      <c r="V14" s="1057"/>
      <c r="W14" s="75" t="s">
        <v>41</v>
      </c>
      <c r="X14" s="69" t="str">
        <f t="shared" si="0"/>
        <v/>
      </c>
      <c r="Y14" s="69" t="str">
        <f t="shared" si="0"/>
        <v/>
      </c>
      <c r="Z14" s="69" t="str">
        <f t="shared" si="1"/>
        <v/>
      </c>
      <c r="AA14" s="69" t="str">
        <f t="shared" si="1"/>
        <v/>
      </c>
      <c r="AB14" s="69" t="str">
        <f t="shared" si="1"/>
        <v/>
      </c>
      <c r="AC14" s="70" t="str">
        <f t="shared" si="1"/>
        <v/>
      </c>
      <c r="AD14" s="671">
        <v>670</v>
      </c>
      <c r="AE14" s="671">
        <v>1265</v>
      </c>
      <c r="AF14" s="671">
        <v>805</v>
      </c>
      <c r="AG14" s="671">
        <v>1400</v>
      </c>
      <c r="AH14" s="69" t="str">
        <f t="shared" si="2"/>
        <v/>
      </c>
      <c r="AI14" s="69" t="str">
        <f t="shared" si="2"/>
        <v/>
      </c>
      <c r="AJ14" s="69" t="str">
        <f t="shared" si="3"/>
        <v/>
      </c>
      <c r="AK14" s="69" t="str">
        <f t="shared" si="3"/>
        <v/>
      </c>
      <c r="AL14" s="69" t="str">
        <f t="shared" si="3"/>
        <v/>
      </c>
      <c r="AM14" s="70" t="str">
        <f t="shared" si="3"/>
        <v/>
      </c>
      <c r="AN14" s="680">
        <v>1340</v>
      </c>
      <c r="AO14" s="671">
        <v>2530</v>
      </c>
      <c r="AP14" s="671">
        <v>1610</v>
      </c>
      <c r="AQ14" s="674">
        <v>2800</v>
      </c>
      <c r="AR14" s="62"/>
      <c r="AS14" s="610" t="s">
        <v>99</v>
      </c>
      <c r="AT14" s="71" t="str">
        <f>IF('New 8 Year'!O14="x",AV14,"")</f>
        <v/>
      </c>
      <c r="AU14" s="72" t="str">
        <f>IF('New 8 Year'!P14="x",AV14,"")</f>
        <v/>
      </c>
      <c r="AV14" s="621">
        <v>395</v>
      </c>
      <c r="AW14" s="650" t="s">
        <v>15</v>
      </c>
      <c r="AX14" s="117"/>
      <c r="AY14" s="63" t="str">
        <f>IF('New 8 Year'!O14="x",BA14,"")</f>
        <v/>
      </c>
      <c r="AZ14" s="64" t="str">
        <f>IF('New 8 Year'!P14="x",BA14,"")</f>
        <v/>
      </c>
      <c r="BA14" s="621">
        <f t="shared" si="4"/>
        <v>790</v>
      </c>
      <c r="BB14" s="650" t="s">
        <v>15</v>
      </c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17"/>
      <c r="CD14" s="117"/>
      <c r="CE14" s="117"/>
      <c r="CF14" s="117"/>
      <c r="CG14" s="117"/>
      <c r="CH14" s="117"/>
      <c r="CI14" s="117"/>
      <c r="CJ14" s="117"/>
      <c r="CK14" s="117"/>
      <c r="CL14" s="117"/>
      <c r="CM14" s="11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7"/>
      <c r="CY14" s="117"/>
      <c r="CZ14" s="117"/>
      <c r="DA14" s="117"/>
      <c r="DB14" s="117"/>
      <c r="DC14" s="117"/>
      <c r="DD14" s="117"/>
      <c r="DE14" s="117"/>
      <c r="DF14" s="117"/>
      <c r="DG14" s="117"/>
      <c r="DH14" s="117"/>
      <c r="DI14" s="117"/>
      <c r="DJ14" s="117"/>
      <c r="DK14" s="117"/>
      <c r="DL14" s="117"/>
      <c r="DM14" s="117"/>
      <c r="DN14" s="117"/>
      <c r="DO14" s="117"/>
      <c r="DP14" s="117"/>
      <c r="DQ14" s="117"/>
      <c r="DR14" s="117"/>
      <c r="DS14" s="117"/>
      <c r="DT14" s="117"/>
      <c r="DU14" s="117"/>
      <c r="DV14" s="117"/>
      <c r="DW14" s="117"/>
      <c r="DX14" s="117"/>
      <c r="DY14" s="117"/>
      <c r="DZ14" s="117"/>
      <c r="EA14" s="117"/>
      <c r="EB14" s="117"/>
      <c r="EC14" s="117"/>
      <c r="ED14" s="117"/>
      <c r="EE14" s="117"/>
      <c r="EF14" s="117"/>
      <c r="EG14" s="117"/>
      <c r="EH14" s="117"/>
      <c r="EI14" s="117"/>
      <c r="EJ14" s="117"/>
      <c r="EK14" s="117"/>
      <c r="EL14" s="117"/>
      <c r="EM14" s="117"/>
      <c r="EN14" s="117"/>
      <c r="EO14" s="117"/>
      <c r="EP14" s="117"/>
      <c r="EQ14" s="117"/>
      <c r="ER14" s="117"/>
      <c r="ES14" s="117"/>
      <c r="ET14" s="117"/>
      <c r="EU14" s="117"/>
      <c r="EV14" s="117"/>
      <c r="EW14" s="117"/>
      <c r="EX14" s="117"/>
      <c r="EY14" s="117"/>
      <c r="EZ14" s="117"/>
      <c r="FA14" s="117"/>
      <c r="FB14" s="117"/>
      <c r="FC14" s="117"/>
      <c r="FD14" s="117"/>
      <c r="FE14" s="117"/>
      <c r="FF14" s="117"/>
      <c r="FG14" s="117"/>
      <c r="FH14" s="117"/>
      <c r="FI14" s="117"/>
      <c r="FJ14" s="117"/>
      <c r="FK14" s="117"/>
      <c r="FL14" s="117"/>
      <c r="FM14" s="117"/>
      <c r="FN14" s="117"/>
      <c r="FO14" s="117"/>
      <c r="FP14" s="117"/>
      <c r="FQ14" s="117"/>
      <c r="FR14" s="117"/>
      <c r="FS14" s="117"/>
      <c r="FT14" s="117"/>
      <c r="FU14" s="117"/>
      <c r="FV14" s="117"/>
      <c r="FW14" s="117"/>
      <c r="FX14" s="117"/>
      <c r="FY14" s="117"/>
      <c r="FZ14" s="117"/>
      <c r="GA14" s="117"/>
      <c r="GB14" s="117"/>
      <c r="GC14" s="117"/>
      <c r="GD14" s="117"/>
      <c r="GE14" s="117"/>
      <c r="GF14" s="117"/>
      <c r="GG14" s="117"/>
      <c r="GH14" s="117"/>
      <c r="GI14" s="117"/>
      <c r="GJ14" s="117"/>
      <c r="GK14" s="117"/>
      <c r="GL14" s="117"/>
      <c r="GM14" s="117"/>
      <c r="GN14" s="117"/>
      <c r="GO14" s="117"/>
      <c r="GP14" s="117"/>
      <c r="GQ14" s="117"/>
      <c r="GR14" s="117"/>
      <c r="GS14" s="117"/>
      <c r="GT14" s="117"/>
      <c r="GU14" s="117"/>
      <c r="GV14" s="117"/>
      <c r="GW14" s="117"/>
      <c r="GX14" s="117"/>
      <c r="GY14" s="117"/>
      <c r="GZ14" s="117"/>
      <c r="HA14" s="117"/>
      <c r="HB14" s="117"/>
      <c r="HC14" s="117"/>
      <c r="HD14" s="117"/>
      <c r="HE14" s="117"/>
      <c r="HF14" s="117"/>
      <c r="HG14" s="117"/>
      <c r="HH14" s="117"/>
      <c r="HI14" s="117"/>
      <c r="HJ14" s="117"/>
      <c r="HK14" s="117"/>
      <c r="HL14" s="117"/>
      <c r="HM14" s="117"/>
      <c r="HN14" s="117"/>
      <c r="HO14" s="117"/>
      <c r="HP14" s="117"/>
    </row>
    <row r="15" spans="1:224" ht="13.5" thickBot="1" x14ac:dyDescent="0.25">
      <c r="A15" s="1052"/>
      <c r="B15" s="473" t="s">
        <v>42</v>
      </c>
      <c r="C15" s="713"/>
      <c r="D15" s="831"/>
      <c r="E15" s="767"/>
      <c r="F15" s="678"/>
      <c r="G15" s="716"/>
      <c r="H15" s="715"/>
      <c r="I15" s="192">
        <f t="shared" si="7"/>
        <v>0</v>
      </c>
      <c r="J15" s="192">
        <f t="shared" si="5"/>
        <v>0</v>
      </c>
      <c r="K15" s="46"/>
      <c r="L15" s="1046"/>
      <c r="M15" s="1027" t="s">
        <v>124</v>
      </c>
      <c r="N15" s="1028"/>
      <c r="O15" s="734" t="s">
        <v>1</v>
      </c>
      <c r="P15" s="735" t="s">
        <v>1</v>
      </c>
      <c r="Q15" s="211">
        <f>SUM('New 8 Year'!AT15:AU15)</f>
        <v>0</v>
      </c>
      <c r="R15" s="212">
        <f t="shared" si="6"/>
        <v>0</v>
      </c>
      <c r="S15" s="725"/>
      <c r="T15" s="725"/>
      <c r="U15" s="725"/>
      <c r="V15" s="1057"/>
      <c r="W15" s="75" t="s">
        <v>42</v>
      </c>
      <c r="X15" s="69" t="str">
        <f t="shared" si="0"/>
        <v/>
      </c>
      <c r="Y15" s="69" t="str">
        <f t="shared" si="0"/>
        <v/>
      </c>
      <c r="Z15" s="69" t="str">
        <f t="shared" si="1"/>
        <v/>
      </c>
      <c r="AA15" s="69" t="str">
        <f t="shared" si="1"/>
        <v/>
      </c>
      <c r="AB15" s="69" t="str">
        <f t="shared" si="1"/>
        <v/>
      </c>
      <c r="AC15" s="70" t="str">
        <f t="shared" si="1"/>
        <v/>
      </c>
      <c r="AD15" s="671">
        <v>820</v>
      </c>
      <c r="AE15" s="671">
        <v>1445</v>
      </c>
      <c r="AF15" s="671">
        <v>955</v>
      </c>
      <c r="AG15" s="671">
        <v>1580</v>
      </c>
      <c r="AH15" s="69" t="str">
        <f t="shared" si="2"/>
        <v/>
      </c>
      <c r="AI15" s="69" t="str">
        <f t="shared" si="2"/>
        <v/>
      </c>
      <c r="AJ15" s="69" t="str">
        <f t="shared" si="3"/>
        <v/>
      </c>
      <c r="AK15" s="69" t="str">
        <f t="shared" si="3"/>
        <v/>
      </c>
      <c r="AL15" s="69" t="str">
        <f t="shared" si="3"/>
        <v/>
      </c>
      <c r="AM15" s="70" t="str">
        <f t="shared" si="3"/>
        <v/>
      </c>
      <c r="AN15" s="680">
        <v>1640</v>
      </c>
      <c r="AO15" s="671">
        <v>2890</v>
      </c>
      <c r="AP15" s="671">
        <v>1910</v>
      </c>
      <c r="AQ15" s="674">
        <v>3160</v>
      </c>
      <c r="AR15" s="62"/>
      <c r="AS15" s="610" t="s">
        <v>124</v>
      </c>
      <c r="AT15" s="71" t="str">
        <f>IF('New 8 Year'!O15="x",AV15,"")</f>
        <v/>
      </c>
      <c r="AU15" s="72" t="str">
        <f>IF('New 8 Year'!P15="x",AV15,"")</f>
        <v/>
      </c>
      <c r="AV15" s="621">
        <v>500</v>
      </c>
      <c r="AW15" s="650" t="s">
        <v>15</v>
      </c>
      <c r="AX15" s="117"/>
      <c r="AY15" s="63" t="str">
        <f>IF('New 8 Year'!O15="x",BA15,"")</f>
        <v/>
      </c>
      <c r="AZ15" s="64" t="str">
        <f>IF('New 8 Year'!P15="x",BA15,"")</f>
        <v/>
      </c>
      <c r="BA15" s="621">
        <f t="shared" si="4"/>
        <v>1000</v>
      </c>
      <c r="BB15" s="650" t="s">
        <v>15</v>
      </c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7"/>
      <c r="CY15" s="117"/>
      <c r="CZ15" s="117"/>
      <c r="DA15" s="117"/>
      <c r="DB15" s="117"/>
      <c r="DC15" s="117"/>
      <c r="DD15" s="117"/>
      <c r="DE15" s="117"/>
      <c r="DF15" s="117"/>
      <c r="DG15" s="117"/>
      <c r="DH15" s="117"/>
      <c r="DI15" s="117"/>
      <c r="DJ15" s="117"/>
      <c r="DK15" s="117"/>
      <c r="DL15" s="117"/>
      <c r="DM15" s="117"/>
      <c r="DN15" s="117"/>
      <c r="DO15" s="117"/>
      <c r="DP15" s="117"/>
      <c r="DQ15" s="117"/>
      <c r="DR15" s="117"/>
      <c r="DS15" s="117"/>
      <c r="DT15" s="117"/>
      <c r="DU15" s="117"/>
      <c r="DV15" s="117"/>
      <c r="DW15" s="117"/>
      <c r="DX15" s="117"/>
      <c r="DY15" s="117"/>
      <c r="DZ15" s="117"/>
      <c r="EA15" s="117"/>
      <c r="EB15" s="117"/>
      <c r="EC15" s="117"/>
      <c r="ED15" s="117"/>
      <c r="EE15" s="117"/>
      <c r="EF15" s="117"/>
      <c r="EG15" s="117"/>
      <c r="EH15" s="117"/>
      <c r="EI15" s="117"/>
      <c r="EJ15" s="117"/>
      <c r="EK15" s="117"/>
      <c r="EL15" s="117"/>
      <c r="EM15" s="117"/>
      <c r="EN15" s="117"/>
      <c r="EO15" s="117"/>
      <c r="EP15" s="117"/>
      <c r="EQ15" s="117"/>
      <c r="ER15" s="117"/>
      <c r="ES15" s="117"/>
      <c r="ET15" s="117"/>
      <c r="EU15" s="117"/>
      <c r="EV15" s="117"/>
      <c r="EW15" s="117"/>
      <c r="EX15" s="117"/>
      <c r="EY15" s="117"/>
      <c r="EZ15" s="117"/>
      <c r="FA15" s="117"/>
      <c r="FB15" s="117"/>
      <c r="FC15" s="117"/>
      <c r="FD15" s="117"/>
      <c r="FE15" s="117"/>
      <c r="FF15" s="117"/>
      <c r="FG15" s="117"/>
      <c r="FH15" s="117"/>
      <c r="FI15" s="117"/>
      <c r="FJ15" s="117"/>
      <c r="FK15" s="117"/>
      <c r="FL15" s="117"/>
      <c r="FM15" s="117"/>
      <c r="FN15" s="117"/>
      <c r="FO15" s="117"/>
      <c r="FP15" s="117"/>
      <c r="FQ15" s="117"/>
      <c r="FR15" s="117"/>
      <c r="FS15" s="117"/>
      <c r="FT15" s="117"/>
      <c r="FU15" s="117"/>
      <c r="FV15" s="117"/>
      <c r="FW15" s="117"/>
      <c r="FX15" s="117"/>
      <c r="FY15" s="117"/>
      <c r="FZ15" s="117"/>
      <c r="GA15" s="117"/>
      <c r="GB15" s="117"/>
      <c r="GC15" s="117"/>
      <c r="GD15" s="117"/>
      <c r="GE15" s="117"/>
      <c r="GF15" s="117"/>
      <c r="GG15" s="117"/>
      <c r="GH15" s="117"/>
      <c r="GI15" s="117"/>
      <c r="GJ15" s="117"/>
      <c r="GK15" s="117"/>
      <c r="GL15" s="117"/>
      <c r="GM15" s="117"/>
      <c r="GN15" s="117"/>
      <c r="GO15" s="117"/>
      <c r="GP15" s="117"/>
      <c r="GQ15" s="117"/>
      <c r="GR15" s="117"/>
      <c r="GS15" s="117"/>
      <c r="GT15" s="117"/>
      <c r="GU15" s="117"/>
      <c r="GV15" s="117"/>
      <c r="GW15" s="117"/>
      <c r="GX15" s="117"/>
      <c r="GY15" s="117"/>
      <c r="GZ15" s="117"/>
      <c r="HA15" s="117"/>
      <c r="HB15" s="117"/>
      <c r="HC15" s="117"/>
      <c r="HD15" s="117"/>
      <c r="HE15" s="117"/>
      <c r="HF15" s="117"/>
      <c r="HG15" s="117"/>
      <c r="HH15" s="117"/>
      <c r="HI15" s="117"/>
      <c r="HJ15" s="117"/>
      <c r="HK15" s="117"/>
      <c r="HL15" s="117"/>
      <c r="HM15" s="117"/>
      <c r="HN15" s="117"/>
      <c r="HO15" s="117"/>
      <c r="HP15" s="117"/>
    </row>
    <row r="16" spans="1:224" ht="13.5" thickBot="1" x14ac:dyDescent="0.25">
      <c r="A16" s="1053"/>
      <c r="B16" s="474" t="s">
        <v>43</v>
      </c>
      <c r="C16" s="717"/>
      <c r="D16" s="832"/>
      <c r="E16" s="770"/>
      <c r="F16" s="731"/>
      <c r="G16" s="720"/>
      <c r="H16" s="719"/>
      <c r="I16" s="194">
        <f t="shared" si="7"/>
        <v>0</v>
      </c>
      <c r="J16" s="194">
        <f t="shared" si="5"/>
        <v>0</v>
      </c>
      <c r="K16" s="46"/>
      <c r="L16" s="1046"/>
      <c r="M16" s="1027" t="s">
        <v>125</v>
      </c>
      <c r="N16" s="1028"/>
      <c r="O16" s="734" t="s">
        <v>1</v>
      </c>
      <c r="P16" s="735" t="s">
        <v>1</v>
      </c>
      <c r="Q16" s="211">
        <f>SUM('New 8 Year'!AT16:AU16)</f>
        <v>0</v>
      </c>
      <c r="R16" s="212">
        <f t="shared" si="6"/>
        <v>0</v>
      </c>
      <c r="S16" s="725"/>
      <c r="T16" s="725"/>
      <c r="U16" s="725"/>
      <c r="V16" s="1058"/>
      <c r="W16" s="76" t="s">
        <v>43</v>
      </c>
      <c r="X16" s="77" t="str">
        <f t="shared" si="0"/>
        <v/>
      </c>
      <c r="Y16" s="77" t="str">
        <f t="shared" si="0"/>
        <v/>
      </c>
      <c r="Z16" s="77" t="str">
        <f t="shared" si="1"/>
        <v/>
      </c>
      <c r="AA16" s="77" t="str">
        <f t="shared" si="1"/>
        <v/>
      </c>
      <c r="AB16" s="77" t="str">
        <f t="shared" si="1"/>
        <v/>
      </c>
      <c r="AC16" s="78" t="str">
        <f t="shared" si="1"/>
        <v/>
      </c>
      <c r="AD16" s="675">
        <v>1115</v>
      </c>
      <c r="AE16" s="675">
        <v>1770</v>
      </c>
      <c r="AF16" s="675">
        <v>1255</v>
      </c>
      <c r="AG16" s="675">
        <v>1905</v>
      </c>
      <c r="AH16" s="77" t="str">
        <f t="shared" si="2"/>
        <v/>
      </c>
      <c r="AI16" s="77" t="str">
        <f t="shared" si="2"/>
        <v/>
      </c>
      <c r="AJ16" s="77" t="str">
        <f t="shared" si="3"/>
        <v/>
      </c>
      <c r="AK16" s="77" t="str">
        <f t="shared" si="3"/>
        <v/>
      </c>
      <c r="AL16" s="77" t="str">
        <f t="shared" si="3"/>
        <v/>
      </c>
      <c r="AM16" s="78" t="str">
        <f t="shared" si="3"/>
        <v/>
      </c>
      <c r="AN16" s="681">
        <v>2230</v>
      </c>
      <c r="AO16" s="675">
        <v>3540</v>
      </c>
      <c r="AP16" s="675">
        <v>2510</v>
      </c>
      <c r="AQ16" s="676">
        <v>3810</v>
      </c>
      <c r="AR16" s="62"/>
      <c r="AS16" s="610" t="s">
        <v>125</v>
      </c>
      <c r="AT16" s="71" t="str">
        <f>IF('New 8 Year'!O16="x",AV16,"")</f>
        <v/>
      </c>
      <c r="AU16" s="72" t="str">
        <f>IF('New 8 Year'!P16="x",AV16,"")</f>
        <v/>
      </c>
      <c r="AV16" s="621">
        <v>375</v>
      </c>
      <c r="AW16" s="650" t="s">
        <v>15</v>
      </c>
      <c r="AX16" s="117"/>
      <c r="AY16" s="63" t="str">
        <f>IF('New 8 Year'!O16="x",BA16,"")</f>
        <v/>
      </c>
      <c r="AZ16" s="64" t="str">
        <f>IF('New 8 Year'!P16="x",BA16,"")</f>
        <v/>
      </c>
      <c r="BA16" s="621">
        <f t="shared" si="4"/>
        <v>750</v>
      </c>
      <c r="BB16" s="650" t="s">
        <v>15</v>
      </c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17"/>
      <c r="CD16" s="117"/>
      <c r="CE16" s="117"/>
      <c r="CF16" s="117"/>
      <c r="CG16" s="117"/>
      <c r="CH16" s="117"/>
      <c r="CI16" s="117"/>
      <c r="CJ16" s="117"/>
      <c r="CK16" s="117"/>
      <c r="CL16" s="117"/>
      <c r="CM16" s="117"/>
      <c r="CN16" s="11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7"/>
      <c r="CY16" s="117"/>
      <c r="CZ16" s="117"/>
      <c r="DA16" s="117"/>
      <c r="DB16" s="117"/>
      <c r="DC16" s="117"/>
      <c r="DD16" s="117"/>
      <c r="DE16" s="117"/>
      <c r="DF16" s="117"/>
      <c r="DG16" s="117"/>
      <c r="DH16" s="117"/>
      <c r="DI16" s="117"/>
      <c r="DJ16" s="117"/>
      <c r="DK16" s="117"/>
      <c r="DL16" s="117"/>
      <c r="DM16" s="117"/>
      <c r="DN16" s="117"/>
      <c r="DO16" s="117"/>
      <c r="DP16" s="117"/>
      <c r="DQ16" s="117"/>
      <c r="DR16" s="117"/>
      <c r="DS16" s="117"/>
      <c r="DT16" s="117"/>
      <c r="DU16" s="117"/>
      <c r="DV16" s="117"/>
      <c r="DW16" s="117"/>
      <c r="DX16" s="117"/>
      <c r="DY16" s="117"/>
      <c r="DZ16" s="117"/>
      <c r="EA16" s="117"/>
      <c r="EB16" s="117"/>
      <c r="EC16" s="117"/>
      <c r="ED16" s="117"/>
      <c r="EE16" s="117"/>
      <c r="EF16" s="117"/>
      <c r="EG16" s="117"/>
      <c r="EH16" s="117"/>
      <c r="EI16" s="117"/>
      <c r="EJ16" s="117"/>
      <c r="EK16" s="117"/>
      <c r="EL16" s="117"/>
      <c r="EM16" s="117"/>
      <c r="EN16" s="117"/>
      <c r="EO16" s="117"/>
      <c r="EP16" s="117"/>
      <c r="EQ16" s="117"/>
      <c r="ER16" s="117"/>
      <c r="ES16" s="117"/>
      <c r="ET16" s="117"/>
      <c r="EU16" s="117"/>
      <c r="EV16" s="117"/>
      <c r="EW16" s="117"/>
      <c r="EX16" s="117"/>
      <c r="EY16" s="117"/>
      <c r="EZ16" s="117"/>
      <c r="FA16" s="117"/>
      <c r="FB16" s="117"/>
      <c r="FC16" s="117"/>
      <c r="FD16" s="117"/>
      <c r="FE16" s="117"/>
      <c r="FF16" s="117"/>
      <c r="FG16" s="117"/>
      <c r="FH16" s="117"/>
      <c r="FI16" s="117"/>
      <c r="FJ16" s="117"/>
      <c r="FK16" s="117"/>
      <c r="FL16" s="117"/>
      <c r="FM16" s="117"/>
      <c r="FN16" s="117"/>
      <c r="FO16" s="117"/>
      <c r="FP16" s="117"/>
      <c r="FQ16" s="117"/>
      <c r="FR16" s="117"/>
      <c r="FS16" s="117"/>
      <c r="FT16" s="117"/>
      <c r="FU16" s="117"/>
      <c r="FV16" s="117"/>
      <c r="FW16" s="117"/>
      <c r="FX16" s="117"/>
      <c r="FY16" s="117"/>
      <c r="FZ16" s="117"/>
      <c r="GA16" s="117"/>
      <c r="GB16" s="117"/>
      <c r="GC16" s="117"/>
      <c r="GD16" s="117"/>
      <c r="GE16" s="117"/>
      <c r="GF16" s="117"/>
      <c r="GG16" s="117"/>
      <c r="GH16" s="117"/>
      <c r="GI16" s="117"/>
      <c r="GJ16" s="117"/>
      <c r="GK16" s="117"/>
      <c r="GL16" s="117"/>
      <c r="GM16" s="117"/>
      <c r="GN16" s="117"/>
      <c r="GO16" s="117"/>
      <c r="GP16" s="117"/>
      <c r="GQ16" s="117"/>
      <c r="GR16" s="117"/>
      <c r="GS16" s="117"/>
      <c r="GT16" s="117"/>
      <c r="GU16" s="117"/>
      <c r="GV16" s="117"/>
      <c r="GW16" s="117"/>
      <c r="GX16" s="117"/>
      <c r="GY16" s="117"/>
      <c r="GZ16" s="117"/>
      <c r="HA16" s="117"/>
      <c r="HB16" s="117"/>
      <c r="HC16" s="117"/>
      <c r="HD16" s="117"/>
      <c r="HE16" s="117"/>
      <c r="HF16" s="117"/>
      <c r="HG16" s="117"/>
      <c r="HH16" s="117"/>
      <c r="HI16" s="117"/>
      <c r="HJ16" s="117"/>
      <c r="HK16" s="117"/>
      <c r="HL16" s="117"/>
      <c r="HM16" s="117"/>
      <c r="HN16" s="117"/>
      <c r="HO16" s="117"/>
      <c r="HP16" s="117"/>
    </row>
    <row r="17" spans="1:224" ht="13.5" thickBot="1" x14ac:dyDescent="0.25">
      <c r="A17" s="46"/>
      <c r="B17" s="219"/>
      <c r="C17" s="79"/>
      <c r="D17" s="79"/>
      <c r="E17" s="79"/>
      <c r="F17" s="79"/>
      <c r="G17" s="79"/>
      <c r="H17" s="79"/>
      <c r="I17" s="195"/>
      <c r="J17" s="195"/>
      <c r="K17" s="46"/>
      <c r="L17" s="1047"/>
      <c r="M17" s="1062" t="s">
        <v>100</v>
      </c>
      <c r="N17" s="1063"/>
      <c r="O17" s="736" t="s">
        <v>1</v>
      </c>
      <c r="P17" s="737" t="s">
        <v>1</v>
      </c>
      <c r="Q17" s="236">
        <f>SUM('New 8 Year'!AT17:AU17)</f>
        <v>0</v>
      </c>
      <c r="R17" s="237">
        <f t="shared" si="6"/>
        <v>0</v>
      </c>
      <c r="S17" s="725"/>
      <c r="T17" s="725"/>
      <c r="U17" s="725"/>
      <c r="V17" s="46"/>
      <c r="W17" s="51"/>
      <c r="X17" s="80"/>
      <c r="Y17" s="81"/>
      <c r="Z17" s="81"/>
      <c r="AA17" s="81"/>
      <c r="AB17" s="81"/>
      <c r="AC17" s="618"/>
      <c r="AD17" s="45"/>
      <c r="AE17" s="45"/>
      <c r="AF17" s="45"/>
      <c r="AG17" s="45"/>
      <c r="AH17" s="80"/>
      <c r="AI17" s="81"/>
      <c r="AJ17" s="81"/>
      <c r="AK17" s="81"/>
      <c r="AL17" s="81"/>
      <c r="AM17" s="618"/>
      <c r="AN17" s="45"/>
      <c r="AO17" s="45"/>
      <c r="AP17" s="45"/>
      <c r="AQ17" s="45"/>
      <c r="AR17" s="45"/>
      <c r="AS17" s="610" t="s">
        <v>100</v>
      </c>
      <c r="AT17" s="71" t="str">
        <f>IF('New 8 Year'!O17="x",AV17,"")</f>
        <v/>
      </c>
      <c r="AU17" s="72" t="str">
        <f>IF('New 8 Year'!P17="x",AV17,"")</f>
        <v/>
      </c>
      <c r="AV17" s="621">
        <v>1050</v>
      </c>
      <c r="AW17" s="650" t="s">
        <v>15</v>
      </c>
      <c r="AX17" s="117"/>
      <c r="AY17" s="63" t="str">
        <f>IF('New 8 Year'!O17="x",BA17,"")</f>
        <v/>
      </c>
      <c r="AZ17" s="64" t="str">
        <f>IF('New 8 Year'!P17="x",BA17,"")</f>
        <v/>
      </c>
      <c r="BA17" s="621">
        <f t="shared" si="4"/>
        <v>2100</v>
      </c>
      <c r="BB17" s="650" t="s">
        <v>15</v>
      </c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7"/>
      <c r="BT17" s="117"/>
      <c r="BU17" s="117"/>
      <c r="BV17" s="117"/>
      <c r="BW17" s="117"/>
      <c r="BX17" s="117"/>
      <c r="BY17" s="117"/>
      <c r="BZ17" s="117"/>
      <c r="CA17" s="117"/>
      <c r="CB17" s="117"/>
      <c r="CC17" s="117"/>
      <c r="CD17" s="117"/>
      <c r="CE17" s="117"/>
      <c r="CF17" s="117"/>
      <c r="CG17" s="117"/>
      <c r="CH17" s="117"/>
      <c r="CI17" s="117"/>
      <c r="CJ17" s="117"/>
      <c r="CK17" s="117"/>
      <c r="CL17" s="117"/>
      <c r="CM17" s="117"/>
      <c r="CN17" s="117"/>
      <c r="CO17" s="117"/>
      <c r="CP17" s="117"/>
      <c r="CQ17" s="117"/>
      <c r="CR17" s="117"/>
      <c r="CS17" s="117"/>
      <c r="CT17" s="117"/>
      <c r="CU17" s="117"/>
      <c r="CV17" s="117"/>
      <c r="CW17" s="117"/>
      <c r="CX17" s="117"/>
      <c r="CY17" s="117"/>
      <c r="CZ17" s="117"/>
      <c r="DA17" s="117"/>
      <c r="DB17" s="117"/>
      <c r="DC17" s="117"/>
      <c r="DD17" s="117"/>
      <c r="DE17" s="117"/>
      <c r="DF17" s="117"/>
      <c r="DG17" s="117"/>
      <c r="DH17" s="117"/>
      <c r="DI17" s="117"/>
      <c r="DJ17" s="117"/>
      <c r="DK17" s="117"/>
      <c r="DL17" s="117"/>
      <c r="DM17" s="117"/>
      <c r="DN17" s="117"/>
      <c r="DO17" s="117"/>
      <c r="DP17" s="117"/>
      <c r="DQ17" s="117"/>
      <c r="DR17" s="117"/>
      <c r="DS17" s="117"/>
      <c r="DT17" s="117"/>
      <c r="DU17" s="117"/>
      <c r="DV17" s="117"/>
      <c r="DW17" s="117"/>
      <c r="DX17" s="117"/>
      <c r="DY17" s="117"/>
      <c r="DZ17" s="117"/>
      <c r="EA17" s="117"/>
      <c r="EB17" s="117"/>
      <c r="EC17" s="117"/>
      <c r="ED17" s="117"/>
      <c r="EE17" s="117"/>
      <c r="EF17" s="117"/>
      <c r="EG17" s="117"/>
      <c r="EH17" s="117"/>
      <c r="EI17" s="117"/>
      <c r="EJ17" s="117"/>
      <c r="EK17" s="117"/>
      <c r="EL17" s="117"/>
      <c r="EM17" s="117"/>
      <c r="EN17" s="117"/>
      <c r="EO17" s="117"/>
      <c r="EP17" s="117"/>
      <c r="EQ17" s="117"/>
      <c r="ER17" s="117"/>
      <c r="ES17" s="117"/>
      <c r="ET17" s="117"/>
      <c r="EU17" s="117"/>
      <c r="EV17" s="117"/>
      <c r="EW17" s="117"/>
      <c r="EX17" s="117"/>
      <c r="EY17" s="117"/>
      <c r="EZ17" s="117"/>
      <c r="FA17" s="117"/>
      <c r="FB17" s="117"/>
      <c r="FC17" s="117"/>
      <c r="FD17" s="117"/>
      <c r="FE17" s="117"/>
      <c r="FF17" s="117"/>
      <c r="FG17" s="117"/>
      <c r="FH17" s="117"/>
      <c r="FI17" s="117"/>
      <c r="FJ17" s="117"/>
      <c r="FK17" s="117"/>
      <c r="FL17" s="117"/>
      <c r="FM17" s="117"/>
      <c r="FN17" s="117"/>
      <c r="FO17" s="117"/>
      <c r="FP17" s="117"/>
      <c r="FQ17" s="117"/>
      <c r="FR17" s="117"/>
      <c r="FS17" s="117"/>
      <c r="FT17" s="117"/>
      <c r="FU17" s="117"/>
      <c r="FV17" s="117"/>
      <c r="FW17" s="117"/>
      <c r="FX17" s="117"/>
      <c r="FY17" s="117"/>
      <c r="FZ17" s="117"/>
      <c r="GA17" s="117"/>
      <c r="GB17" s="117"/>
      <c r="GC17" s="117"/>
      <c r="GD17" s="117"/>
      <c r="GE17" s="117"/>
      <c r="GF17" s="117"/>
      <c r="GG17" s="117"/>
      <c r="GH17" s="117"/>
      <c r="GI17" s="117"/>
      <c r="GJ17" s="117"/>
      <c r="GK17" s="117"/>
      <c r="GL17" s="117"/>
      <c r="GM17" s="117"/>
      <c r="GN17" s="117"/>
      <c r="GO17" s="117"/>
      <c r="GP17" s="117"/>
      <c r="GQ17" s="117"/>
      <c r="GR17" s="117"/>
      <c r="GS17" s="117"/>
      <c r="GT17" s="117"/>
      <c r="GU17" s="117"/>
      <c r="GV17" s="117"/>
      <c r="GW17" s="117"/>
      <c r="GX17" s="117"/>
      <c r="GY17" s="117"/>
      <c r="GZ17" s="117"/>
      <c r="HA17" s="117"/>
      <c r="HB17" s="117"/>
      <c r="HC17" s="117"/>
      <c r="HD17" s="117"/>
      <c r="HE17" s="117"/>
      <c r="HF17" s="117"/>
      <c r="HG17" s="117"/>
      <c r="HH17" s="117"/>
      <c r="HI17" s="117"/>
      <c r="HJ17" s="117"/>
      <c r="HK17" s="117"/>
      <c r="HL17" s="117"/>
      <c r="HM17" s="117"/>
      <c r="HN17" s="117"/>
      <c r="HO17" s="117"/>
      <c r="HP17" s="117"/>
    </row>
    <row r="18" spans="1:224" ht="13.5" thickBot="1" x14ac:dyDescent="0.25">
      <c r="A18" s="1048" t="s">
        <v>16</v>
      </c>
      <c r="B18" s="526" t="s">
        <v>40</v>
      </c>
      <c r="C18" s="710"/>
      <c r="D18" s="711"/>
      <c r="E18" s="614" t="s">
        <v>1</v>
      </c>
      <c r="F18" s="730" t="s">
        <v>1</v>
      </c>
      <c r="G18" s="721"/>
      <c r="H18" s="712"/>
      <c r="I18" s="197">
        <f>SUM(X18:AC18)</f>
        <v>0</v>
      </c>
      <c r="J18" s="197">
        <f t="shared" si="5"/>
        <v>0</v>
      </c>
      <c r="K18" s="46"/>
      <c r="L18" s="616"/>
      <c r="M18" s="1026"/>
      <c r="N18" s="1026"/>
      <c r="O18" s="218"/>
      <c r="P18" s="218"/>
      <c r="Q18" s="117"/>
      <c r="R18" s="117"/>
      <c r="S18" s="725"/>
      <c r="T18" s="725"/>
      <c r="U18" s="725"/>
      <c r="V18" s="1051" t="s">
        <v>16</v>
      </c>
      <c r="W18" s="59" t="s">
        <v>40</v>
      </c>
      <c r="X18" s="87" t="str">
        <f t="shared" ref="X18:Y21" si="8">IF(C18="x",AD18,"")</f>
        <v/>
      </c>
      <c r="Y18" s="87" t="str">
        <f t="shared" si="8"/>
        <v/>
      </c>
      <c r="Z18" s="87" t="str">
        <f t="shared" ref="Z18:AC21" si="9">IF(E18="x",AD18,"")</f>
        <v/>
      </c>
      <c r="AA18" s="87" t="str">
        <f t="shared" si="9"/>
        <v/>
      </c>
      <c r="AB18" s="87" t="str">
        <f t="shared" si="9"/>
        <v/>
      </c>
      <c r="AC18" s="87" t="str">
        <f t="shared" si="9"/>
        <v/>
      </c>
      <c r="AD18" s="672">
        <v>665</v>
      </c>
      <c r="AE18" s="672">
        <v>1255</v>
      </c>
      <c r="AF18" s="672">
        <v>775</v>
      </c>
      <c r="AG18" s="673">
        <v>1425</v>
      </c>
      <c r="AH18" s="87" t="str">
        <f t="shared" ref="AH18:AI21" si="10">IF(C18="x",AN18,"")</f>
        <v/>
      </c>
      <c r="AI18" s="87" t="str">
        <f t="shared" si="10"/>
        <v/>
      </c>
      <c r="AJ18" s="87" t="str">
        <f t="shared" ref="AJ18:AM21" si="11">IF(E18="x",AN18,"")</f>
        <v/>
      </c>
      <c r="AK18" s="87" t="str">
        <f t="shared" si="11"/>
        <v/>
      </c>
      <c r="AL18" s="87" t="str">
        <f t="shared" si="11"/>
        <v/>
      </c>
      <c r="AM18" s="87" t="str">
        <f t="shared" si="11"/>
        <v/>
      </c>
      <c r="AN18" s="672">
        <v>1330</v>
      </c>
      <c r="AO18" s="672">
        <v>2510</v>
      </c>
      <c r="AP18" s="672">
        <v>1550</v>
      </c>
      <c r="AQ18" s="673">
        <v>2850</v>
      </c>
      <c r="AR18" s="62"/>
      <c r="AS18" s="612" t="s">
        <v>79</v>
      </c>
      <c r="AT18" s="88" t="str">
        <f>IF('New 8 Year'!O18="x",AV18,"")</f>
        <v/>
      </c>
      <c r="AU18" s="89" t="str">
        <f>IF('New 8 Year'!P18="x",AV18,"")</f>
        <v/>
      </c>
      <c r="AV18" s="652" t="s">
        <v>15</v>
      </c>
      <c r="AW18" s="651" t="s">
        <v>15</v>
      </c>
      <c r="AX18" s="117"/>
      <c r="AY18" s="63" t="str">
        <f>IF('New 8 Year'!O18="x",BA18,"")</f>
        <v/>
      </c>
      <c r="AZ18" s="64" t="str">
        <f>IF('New 8 Year'!P18="x",BA18,"")</f>
        <v/>
      </c>
      <c r="BA18" s="652" t="s">
        <v>15</v>
      </c>
      <c r="BB18" s="651" t="s">
        <v>15</v>
      </c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17"/>
      <c r="CN18" s="11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7"/>
      <c r="CY18" s="117"/>
      <c r="CZ18" s="117"/>
      <c r="DA18" s="117"/>
      <c r="DB18" s="117"/>
      <c r="DC18" s="117"/>
      <c r="DD18" s="117"/>
      <c r="DE18" s="117"/>
      <c r="DF18" s="117"/>
      <c r="DG18" s="117"/>
      <c r="DH18" s="117"/>
      <c r="DI18" s="117"/>
      <c r="DJ18" s="117"/>
      <c r="DK18" s="117"/>
      <c r="DL18" s="117"/>
      <c r="DM18" s="117"/>
      <c r="DN18" s="117"/>
      <c r="DO18" s="117"/>
      <c r="DP18" s="117"/>
      <c r="DQ18" s="117"/>
      <c r="DR18" s="117"/>
      <c r="DS18" s="117"/>
      <c r="DT18" s="117"/>
      <c r="DU18" s="117"/>
      <c r="DV18" s="117"/>
      <c r="DW18" s="117"/>
      <c r="DX18" s="117"/>
      <c r="DY18" s="117"/>
      <c r="DZ18" s="117"/>
      <c r="EA18" s="117"/>
      <c r="EB18" s="117"/>
      <c r="EC18" s="117"/>
      <c r="ED18" s="117"/>
      <c r="EE18" s="117"/>
      <c r="EF18" s="117"/>
      <c r="EG18" s="117"/>
      <c r="EH18" s="117"/>
      <c r="EI18" s="117"/>
      <c r="EJ18" s="117"/>
      <c r="EK18" s="117"/>
      <c r="EL18" s="117"/>
      <c r="EM18" s="117"/>
      <c r="EN18" s="117"/>
      <c r="EO18" s="117"/>
      <c r="EP18" s="117"/>
      <c r="EQ18" s="117"/>
      <c r="ER18" s="117"/>
      <c r="ES18" s="117"/>
      <c r="ET18" s="117"/>
      <c r="EU18" s="117"/>
      <c r="EV18" s="117"/>
      <c r="EW18" s="117"/>
      <c r="EX18" s="117"/>
      <c r="EY18" s="117"/>
      <c r="EZ18" s="117"/>
      <c r="FA18" s="117"/>
      <c r="FB18" s="117"/>
      <c r="FC18" s="117"/>
      <c r="FD18" s="117"/>
      <c r="FE18" s="117"/>
      <c r="FF18" s="117"/>
      <c r="FG18" s="117"/>
      <c r="FH18" s="117"/>
      <c r="FI18" s="117"/>
      <c r="FJ18" s="117"/>
      <c r="FK18" s="117"/>
      <c r="FL18" s="117"/>
      <c r="FM18" s="117"/>
      <c r="FN18" s="117"/>
      <c r="FO18" s="117"/>
      <c r="FP18" s="117"/>
      <c r="FQ18" s="117"/>
      <c r="FR18" s="117"/>
      <c r="FS18" s="117"/>
      <c r="FT18" s="117"/>
      <c r="FU18" s="117"/>
      <c r="FV18" s="117"/>
      <c r="FW18" s="117"/>
      <c r="FX18" s="117"/>
      <c r="FY18" s="117"/>
      <c r="FZ18" s="117"/>
      <c r="GA18" s="117"/>
      <c r="GB18" s="117"/>
      <c r="GC18" s="117"/>
      <c r="GD18" s="117"/>
      <c r="GE18" s="117"/>
      <c r="GF18" s="117"/>
      <c r="GG18" s="117"/>
      <c r="GH18" s="117"/>
      <c r="GI18" s="117"/>
      <c r="GJ18" s="117"/>
      <c r="GK18" s="117"/>
      <c r="GL18" s="117"/>
      <c r="GM18" s="117"/>
      <c r="GN18" s="117"/>
      <c r="GO18" s="117"/>
      <c r="GP18" s="117"/>
      <c r="GQ18" s="117"/>
      <c r="GR18" s="117"/>
      <c r="GS18" s="117"/>
      <c r="GT18" s="117"/>
      <c r="GU18" s="117"/>
      <c r="GV18" s="117"/>
      <c r="GW18" s="117"/>
      <c r="GX18" s="117"/>
      <c r="GY18" s="117"/>
      <c r="GZ18" s="117"/>
      <c r="HA18" s="117"/>
      <c r="HB18" s="117"/>
      <c r="HC18" s="117"/>
      <c r="HD18" s="117"/>
      <c r="HE18" s="117"/>
      <c r="HF18" s="117"/>
      <c r="HG18" s="117"/>
      <c r="HH18" s="117"/>
      <c r="HI18" s="117"/>
      <c r="HJ18" s="117"/>
      <c r="HK18" s="117"/>
      <c r="HL18" s="117"/>
      <c r="HM18" s="117"/>
      <c r="HN18" s="117"/>
      <c r="HO18" s="117"/>
      <c r="HP18" s="117"/>
    </row>
    <row r="19" spans="1:224" x14ac:dyDescent="0.2">
      <c r="A19" s="1049"/>
      <c r="B19" s="527" t="s">
        <v>44</v>
      </c>
      <c r="C19" s="713"/>
      <c r="D19" s="714"/>
      <c r="E19" s="615" t="s">
        <v>1</v>
      </c>
      <c r="F19" s="678" t="s">
        <v>1</v>
      </c>
      <c r="G19" s="716"/>
      <c r="H19" s="715"/>
      <c r="I19" s="192">
        <f>SUM(X19:AC19)</f>
        <v>0</v>
      </c>
      <c r="J19" s="192">
        <f t="shared" si="5"/>
        <v>0</v>
      </c>
      <c r="K19" s="46"/>
      <c r="L19" s="25"/>
      <c r="M19" s="213"/>
      <c r="N19" s="213"/>
      <c r="O19" s="26"/>
      <c r="P19" s="26"/>
      <c r="Q19" s="183"/>
      <c r="R19" s="183"/>
      <c r="S19" s="725"/>
      <c r="T19" s="725"/>
      <c r="U19" s="725"/>
      <c r="V19" s="1052"/>
      <c r="W19" s="75" t="s">
        <v>44</v>
      </c>
      <c r="X19" s="69" t="str">
        <f t="shared" si="8"/>
        <v/>
      </c>
      <c r="Y19" s="69" t="str">
        <f t="shared" si="8"/>
        <v/>
      </c>
      <c r="Z19" s="69" t="str">
        <f t="shared" si="9"/>
        <v/>
      </c>
      <c r="AA19" s="69" t="str">
        <f t="shared" si="9"/>
        <v/>
      </c>
      <c r="AB19" s="69" t="str">
        <f t="shared" si="9"/>
        <v/>
      </c>
      <c r="AC19" s="69" t="str">
        <f t="shared" si="9"/>
        <v/>
      </c>
      <c r="AD19" s="671">
        <v>745</v>
      </c>
      <c r="AE19" s="671">
        <v>1440</v>
      </c>
      <c r="AF19" s="671">
        <v>910</v>
      </c>
      <c r="AG19" s="674">
        <v>1610</v>
      </c>
      <c r="AH19" s="69" t="str">
        <f t="shared" si="10"/>
        <v/>
      </c>
      <c r="AI19" s="69" t="str">
        <f t="shared" si="10"/>
        <v/>
      </c>
      <c r="AJ19" s="69" t="str">
        <f t="shared" si="11"/>
        <v/>
      </c>
      <c r="AK19" s="69" t="str">
        <f t="shared" si="11"/>
        <v/>
      </c>
      <c r="AL19" s="69" t="str">
        <f t="shared" si="11"/>
        <v/>
      </c>
      <c r="AM19" s="69" t="str">
        <f t="shared" si="11"/>
        <v/>
      </c>
      <c r="AN19" s="671">
        <v>1490</v>
      </c>
      <c r="AO19" s="671">
        <v>2880</v>
      </c>
      <c r="AP19" s="671">
        <v>1820</v>
      </c>
      <c r="AQ19" s="674">
        <v>3220</v>
      </c>
      <c r="AR19" s="62"/>
      <c r="AS19" s="46"/>
      <c r="AT19" s="46"/>
      <c r="AU19" s="46"/>
      <c r="AV19" s="46"/>
      <c r="AW19" s="46"/>
      <c r="AX19" s="117"/>
      <c r="AY19" s="46"/>
      <c r="AZ19" s="46"/>
      <c r="BA19" s="46"/>
      <c r="BB19" s="46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  <c r="CH19" s="117"/>
      <c r="CI19" s="117"/>
      <c r="CJ19" s="117"/>
      <c r="CK19" s="117"/>
      <c r="CL19" s="117"/>
      <c r="CM19" s="11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7"/>
      <c r="CY19" s="117"/>
      <c r="CZ19" s="117"/>
      <c r="DA19" s="117"/>
      <c r="DB19" s="117"/>
      <c r="DC19" s="117"/>
      <c r="DD19" s="117"/>
      <c r="DE19" s="117"/>
      <c r="DF19" s="117"/>
      <c r="DG19" s="117"/>
      <c r="DH19" s="117"/>
      <c r="DI19" s="117"/>
      <c r="DJ19" s="117"/>
      <c r="DK19" s="117"/>
      <c r="DL19" s="117"/>
      <c r="DM19" s="117"/>
      <c r="DN19" s="117"/>
      <c r="DO19" s="117"/>
      <c r="DP19" s="117"/>
      <c r="DQ19" s="117"/>
      <c r="DR19" s="117"/>
      <c r="DS19" s="117"/>
      <c r="DT19" s="117"/>
      <c r="DU19" s="117"/>
      <c r="DV19" s="117"/>
      <c r="DW19" s="117"/>
      <c r="DX19" s="117"/>
      <c r="DY19" s="117"/>
      <c r="DZ19" s="117"/>
      <c r="EA19" s="117"/>
      <c r="EB19" s="117"/>
      <c r="EC19" s="117"/>
      <c r="ED19" s="117"/>
      <c r="EE19" s="117"/>
      <c r="EF19" s="117"/>
      <c r="EG19" s="117"/>
      <c r="EH19" s="117"/>
      <c r="EI19" s="117"/>
      <c r="EJ19" s="117"/>
      <c r="EK19" s="117"/>
      <c r="EL19" s="117"/>
      <c r="EM19" s="117"/>
      <c r="EN19" s="117"/>
      <c r="EO19" s="117"/>
      <c r="EP19" s="117"/>
      <c r="EQ19" s="117"/>
      <c r="ER19" s="117"/>
      <c r="ES19" s="117"/>
      <c r="ET19" s="117"/>
      <c r="EU19" s="117"/>
      <c r="EV19" s="117"/>
      <c r="EW19" s="117"/>
      <c r="EX19" s="117"/>
      <c r="EY19" s="117"/>
      <c r="EZ19" s="117"/>
      <c r="FA19" s="117"/>
      <c r="FB19" s="117"/>
      <c r="FC19" s="117"/>
      <c r="FD19" s="117"/>
      <c r="FE19" s="117"/>
      <c r="FF19" s="117"/>
      <c r="FG19" s="117"/>
      <c r="FH19" s="117"/>
      <c r="FI19" s="117"/>
      <c r="FJ19" s="117"/>
      <c r="FK19" s="117"/>
      <c r="FL19" s="117"/>
      <c r="FM19" s="117"/>
      <c r="FN19" s="117"/>
      <c r="FO19" s="117"/>
      <c r="FP19" s="117"/>
      <c r="FQ19" s="117"/>
      <c r="FR19" s="117"/>
      <c r="FS19" s="117"/>
      <c r="FT19" s="117"/>
      <c r="FU19" s="117"/>
      <c r="FV19" s="117"/>
      <c r="FW19" s="117"/>
      <c r="FX19" s="117"/>
      <c r="FY19" s="117"/>
      <c r="FZ19" s="117"/>
      <c r="GA19" s="117"/>
      <c r="GB19" s="117"/>
      <c r="GC19" s="117"/>
      <c r="GD19" s="117"/>
      <c r="GE19" s="117"/>
      <c r="GF19" s="117"/>
      <c r="GG19" s="117"/>
      <c r="GH19" s="117"/>
      <c r="GI19" s="117"/>
      <c r="GJ19" s="117"/>
      <c r="GK19" s="117"/>
      <c r="GL19" s="117"/>
      <c r="GM19" s="117"/>
      <c r="GN19" s="117"/>
      <c r="GO19" s="117"/>
      <c r="GP19" s="117"/>
      <c r="GQ19" s="117"/>
      <c r="GR19" s="117"/>
      <c r="GS19" s="117"/>
      <c r="GT19" s="117"/>
      <c r="GU19" s="117"/>
      <c r="GV19" s="117"/>
      <c r="GW19" s="117"/>
      <c r="GX19" s="117"/>
      <c r="GY19" s="117"/>
      <c r="GZ19" s="117"/>
      <c r="HA19" s="117"/>
      <c r="HB19" s="117"/>
      <c r="HC19" s="117"/>
      <c r="HD19" s="117"/>
      <c r="HE19" s="117"/>
      <c r="HF19" s="117"/>
      <c r="HG19" s="117"/>
      <c r="HH19" s="117"/>
      <c r="HI19" s="117"/>
      <c r="HJ19" s="117"/>
      <c r="HK19" s="117"/>
      <c r="HL19" s="117"/>
      <c r="HM19" s="117"/>
      <c r="HN19" s="117"/>
      <c r="HO19" s="117"/>
      <c r="HP19" s="117"/>
    </row>
    <row r="20" spans="1:224" ht="13.5" thickBot="1" x14ac:dyDescent="0.25">
      <c r="A20" s="1049"/>
      <c r="B20" s="527" t="s">
        <v>45</v>
      </c>
      <c r="C20" s="713"/>
      <c r="D20" s="714"/>
      <c r="E20" s="615" t="s">
        <v>1</v>
      </c>
      <c r="F20" s="678" t="s">
        <v>1</v>
      </c>
      <c r="G20" s="713"/>
      <c r="H20" s="715"/>
      <c r="I20" s="192">
        <f>SUM(X20:AC20)</f>
        <v>0</v>
      </c>
      <c r="J20" s="192">
        <f t="shared" si="5"/>
        <v>0</v>
      </c>
      <c r="K20" s="46"/>
      <c r="L20" s="494" t="s">
        <v>126</v>
      </c>
      <c r="M20" s="494"/>
      <c r="N20" s="494"/>
      <c r="O20" s="494"/>
      <c r="P20" s="494"/>
      <c r="Q20" s="494"/>
      <c r="R20" s="670"/>
      <c r="S20" s="725"/>
      <c r="T20" s="725"/>
      <c r="U20" s="725"/>
      <c r="V20" s="1052"/>
      <c r="W20" s="75" t="s">
        <v>45</v>
      </c>
      <c r="X20" s="69" t="str">
        <f t="shared" si="8"/>
        <v/>
      </c>
      <c r="Y20" s="69" t="str">
        <f t="shared" si="8"/>
        <v/>
      </c>
      <c r="Z20" s="69" t="str">
        <f t="shared" si="9"/>
        <v/>
      </c>
      <c r="AA20" s="69" t="str">
        <f t="shared" si="9"/>
        <v/>
      </c>
      <c r="AB20" s="69" t="str">
        <f t="shared" si="9"/>
        <v/>
      </c>
      <c r="AC20" s="69" t="str">
        <f t="shared" si="9"/>
        <v/>
      </c>
      <c r="AD20" s="671">
        <v>920</v>
      </c>
      <c r="AE20" s="671">
        <v>1655</v>
      </c>
      <c r="AF20" s="671">
        <v>1090</v>
      </c>
      <c r="AG20" s="674">
        <v>1820</v>
      </c>
      <c r="AH20" s="69" t="str">
        <f t="shared" si="10"/>
        <v/>
      </c>
      <c r="AI20" s="69" t="str">
        <f t="shared" si="10"/>
        <v/>
      </c>
      <c r="AJ20" s="69" t="str">
        <f t="shared" si="11"/>
        <v/>
      </c>
      <c r="AK20" s="69" t="str">
        <f t="shared" si="11"/>
        <v/>
      </c>
      <c r="AL20" s="69" t="str">
        <f t="shared" si="11"/>
        <v/>
      </c>
      <c r="AM20" s="69" t="str">
        <f t="shared" si="11"/>
        <v/>
      </c>
      <c r="AN20" s="671">
        <v>1840</v>
      </c>
      <c r="AO20" s="671">
        <v>3310</v>
      </c>
      <c r="AP20" s="671">
        <v>2180</v>
      </c>
      <c r="AQ20" s="674">
        <v>3640</v>
      </c>
      <c r="AR20" s="62"/>
      <c r="AS20" s="46"/>
      <c r="AT20" s="33"/>
      <c r="AU20" s="33"/>
      <c r="AV20" s="94"/>
      <c r="AW20" s="94"/>
      <c r="AY20" s="33"/>
      <c r="AZ20" s="33"/>
      <c r="BA20" s="94"/>
      <c r="BB20" s="94"/>
    </row>
    <row r="21" spans="1:224" ht="13.5" thickBot="1" x14ac:dyDescent="0.25">
      <c r="A21" s="1050"/>
      <c r="B21" s="222" t="s">
        <v>46</v>
      </c>
      <c r="C21" s="717"/>
      <c r="D21" s="718"/>
      <c r="E21" s="617" t="s">
        <v>1</v>
      </c>
      <c r="F21" s="731" t="s">
        <v>1</v>
      </c>
      <c r="G21" s="720"/>
      <c r="H21" s="719"/>
      <c r="I21" s="194">
        <f>SUM(X21:AC21)</f>
        <v>0</v>
      </c>
      <c r="J21" s="194">
        <f>SUM(AH21:AM21)</f>
        <v>0</v>
      </c>
      <c r="K21" s="46"/>
      <c r="L21" s="1010" t="s">
        <v>101</v>
      </c>
      <c r="M21" s="667" t="s">
        <v>102</v>
      </c>
      <c r="N21" s="668"/>
      <c r="O21" s="668"/>
      <c r="P21" s="668"/>
      <c r="Q21" s="684"/>
      <c r="R21" s="703"/>
      <c r="S21" s="725"/>
      <c r="T21" s="725"/>
      <c r="U21" s="725"/>
      <c r="V21" s="1053"/>
      <c r="W21" s="295" t="s">
        <v>46</v>
      </c>
      <c r="X21" s="77" t="str">
        <f t="shared" si="8"/>
        <v/>
      </c>
      <c r="Y21" s="77" t="str">
        <f t="shared" si="8"/>
        <v/>
      </c>
      <c r="Z21" s="77" t="str">
        <f t="shared" si="9"/>
        <v/>
      </c>
      <c r="AA21" s="77" t="str">
        <f t="shared" si="9"/>
        <v/>
      </c>
      <c r="AB21" s="77" t="str">
        <f t="shared" si="9"/>
        <v/>
      </c>
      <c r="AC21" s="77" t="str">
        <f t="shared" si="9"/>
        <v/>
      </c>
      <c r="AD21" s="675">
        <v>1280</v>
      </c>
      <c r="AE21" s="675">
        <v>2055</v>
      </c>
      <c r="AF21" s="675">
        <v>1445</v>
      </c>
      <c r="AG21" s="676">
        <v>2225</v>
      </c>
      <c r="AH21" s="77" t="str">
        <f t="shared" si="10"/>
        <v/>
      </c>
      <c r="AI21" s="77" t="str">
        <f t="shared" si="10"/>
        <v/>
      </c>
      <c r="AJ21" s="77" t="str">
        <f t="shared" si="11"/>
        <v/>
      </c>
      <c r="AK21" s="77" t="str">
        <f t="shared" si="11"/>
        <v/>
      </c>
      <c r="AL21" s="77" t="str">
        <f t="shared" si="11"/>
        <v/>
      </c>
      <c r="AM21" s="77" t="str">
        <f t="shared" si="11"/>
        <v/>
      </c>
      <c r="AN21" s="675">
        <v>2560</v>
      </c>
      <c r="AO21" s="675">
        <v>4110</v>
      </c>
      <c r="AP21" s="675">
        <v>2890</v>
      </c>
      <c r="AQ21" s="676">
        <v>4450</v>
      </c>
      <c r="AR21" s="62"/>
      <c r="AS21" s="46"/>
      <c r="AT21" s="33"/>
      <c r="AU21" s="33"/>
      <c r="AV21" s="94"/>
      <c r="AW21" s="94"/>
      <c r="AY21" s="33"/>
      <c r="AZ21" s="33"/>
      <c r="BA21" s="94"/>
      <c r="BB21" s="94"/>
    </row>
    <row r="22" spans="1:224" ht="13.5" thickBot="1" x14ac:dyDescent="0.25">
      <c r="A22" s="46"/>
      <c r="B22" s="221"/>
      <c r="C22" s="79"/>
      <c r="D22" s="79"/>
      <c r="E22" s="79"/>
      <c r="F22" s="79"/>
      <c r="G22" s="79"/>
      <c r="H22" s="79"/>
      <c r="I22" s="195"/>
      <c r="J22" s="195"/>
      <c r="K22" s="46"/>
      <c r="L22" s="1011"/>
      <c r="M22" s="634" t="s">
        <v>103</v>
      </c>
      <c r="N22" s="635"/>
      <c r="O22" s="309">
        <v>0</v>
      </c>
      <c r="P22" s="7">
        <v>0</v>
      </c>
      <c r="Q22" s="700">
        <f>IF(O22&gt;0,(SUM(AT24:AU24)*O22),IF(P22&gt;0,(SUM(AT24:AU24)*P22),0))</f>
        <v>0</v>
      </c>
      <c r="R22" s="685">
        <f>IF(O22&gt;P22,O22*SUM(AY24:AZ24),P22*SUM(AY24:AZ24))</f>
        <v>0</v>
      </c>
      <c r="S22" s="725"/>
      <c r="T22" s="725"/>
      <c r="U22" s="725"/>
      <c r="V22" s="46"/>
      <c r="W22" s="95"/>
      <c r="X22" s="47"/>
      <c r="Y22" s="47"/>
      <c r="Z22" s="47"/>
      <c r="AA22" s="47"/>
      <c r="AB22" s="47"/>
      <c r="AC22" s="47"/>
      <c r="AD22" s="45"/>
      <c r="AE22" s="45"/>
      <c r="AF22" s="45"/>
      <c r="AG22" s="45"/>
      <c r="AH22" s="47"/>
      <c r="AI22" s="47"/>
      <c r="AJ22" s="47"/>
      <c r="AK22" s="47"/>
      <c r="AL22" s="47"/>
      <c r="AM22" s="47"/>
      <c r="AN22" s="45"/>
      <c r="AO22" s="45"/>
      <c r="AP22" s="45"/>
      <c r="AQ22" s="45"/>
      <c r="AR22" s="45"/>
      <c r="AS22" s="687"/>
      <c r="AT22" s="33"/>
      <c r="AU22" s="33"/>
      <c r="AV22" s="94"/>
      <c r="AW22" s="94"/>
      <c r="AX22" s="184"/>
      <c r="AY22" s="33"/>
      <c r="AZ22" s="33"/>
      <c r="BA22" s="94"/>
      <c r="BB22" s="9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4"/>
      <c r="BN22" s="184"/>
      <c r="BO22" s="184"/>
      <c r="BP22" s="184"/>
      <c r="BQ22" s="184"/>
      <c r="BR22" s="184"/>
      <c r="BS22" s="184"/>
      <c r="BT22" s="184"/>
      <c r="BU22" s="184"/>
      <c r="BV22" s="184"/>
      <c r="BW22" s="184"/>
      <c r="BX22" s="184"/>
      <c r="BY22" s="184"/>
      <c r="BZ22" s="184"/>
      <c r="CA22" s="184"/>
      <c r="CB22" s="184"/>
      <c r="CC22" s="184"/>
      <c r="CD22" s="184"/>
      <c r="CE22" s="184"/>
      <c r="CF22" s="184"/>
      <c r="CG22" s="184"/>
      <c r="CH22" s="184"/>
      <c r="CI22" s="184"/>
      <c r="CJ22" s="184"/>
      <c r="CK22" s="184"/>
      <c r="CL22" s="184"/>
      <c r="CM22" s="184"/>
      <c r="CN22" s="184"/>
      <c r="CO22" s="184"/>
      <c r="CP22" s="184"/>
      <c r="CQ22" s="184"/>
      <c r="CR22" s="184"/>
      <c r="CS22" s="184"/>
      <c r="CT22" s="184"/>
      <c r="CU22" s="184"/>
      <c r="CV22" s="184"/>
      <c r="CW22" s="184"/>
      <c r="CX22" s="184"/>
      <c r="CY22" s="184"/>
      <c r="CZ22" s="184"/>
      <c r="DA22" s="184"/>
      <c r="DB22" s="184"/>
      <c r="DC22" s="184"/>
      <c r="DD22" s="184"/>
      <c r="DE22" s="184"/>
      <c r="DF22" s="184"/>
      <c r="DG22" s="184"/>
      <c r="DH22" s="184"/>
      <c r="DI22" s="184"/>
      <c r="DJ22" s="184"/>
      <c r="DK22" s="184"/>
      <c r="DL22" s="184"/>
      <c r="DM22" s="184"/>
      <c r="DN22" s="184"/>
      <c r="DO22" s="184"/>
      <c r="DP22" s="184"/>
      <c r="DQ22" s="184"/>
      <c r="DR22" s="184"/>
      <c r="DS22" s="184"/>
      <c r="DT22" s="184"/>
      <c r="DU22" s="184"/>
      <c r="DV22" s="184"/>
      <c r="DW22" s="184"/>
      <c r="DX22" s="184"/>
      <c r="DY22" s="184"/>
      <c r="DZ22" s="184"/>
      <c r="EA22" s="184"/>
      <c r="EB22" s="184"/>
      <c r="EC22" s="184"/>
      <c r="ED22" s="184"/>
      <c r="EE22" s="184"/>
      <c r="EF22" s="184"/>
      <c r="EG22" s="184"/>
      <c r="EH22" s="184"/>
      <c r="EI22" s="184"/>
      <c r="EJ22" s="184"/>
      <c r="EK22" s="184"/>
      <c r="EL22" s="184"/>
      <c r="EM22" s="184"/>
      <c r="EN22" s="184"/>
      <c r="EO22" s="184"/>
      <c r="EP22" s="184"/>
      <c r="EQ22" s="184"/>
      <c r="ER22" s="184"/>
      <c r="ES22" s="184"/>
      <c r="ET22" s="184"/>
      <c r="EU22" s="184"/>
      <c r="EV22" s="184"/>
      <c r="EW22" s="184"/>
      <c r="EX22" s="184"/>
      <c r="EY22" s="184"/>
      <c r="EZ22" s="184"/>
      <c r="FA22" s="184"/>
      <c r="FB22" s="184"/>
      <c r="FC22" s="184"/>
      <c r="FD22" s="184"/>
      <c r="FE22" s="184"/>
      <c r="FF22" s="184"/>
      <c r="FG22" s="184"/>
      <c r="FH22" s="184"/>
      <c r="FI22" s="184"/>
      <c r="FJ22" s="184"/>
      <c r="FK22" s="184"/>
      <c r="FL22" s="184"/>
      <c r="FM22" s="184"/>
      <c r="FN22" s="184"/>
      <c r="FO22" s="184"/>
      <c r="FP22" s="184"/>
      <c r="FQ22" s="184"/>
      <c r="FR22" s="184"/>
      <c r="FS22" s="184"/>
      <c r="FT22" s="184"/>
      <c r="FU22" s="184"/>
      <c r="FV22" s="184"/>
      <c r="FW22" s="184"/>
      <c r="FX22" s="184"/>
      <c r="FY22" s="184"/>
      <c r="FZ22" s="184"/>
      <c r="GA22" s="184"/>
      <c r="GB22" s="184"/>
      <c r="GC22" s="184"/>
      <c r="GD22" s="184"/>
      <c r="GE22" s="184"/>
      <c r="GF22" s="184"/>
      <c r="GG22" s="184"/>
      <c r="GH22" s="184"/>
      <c r="GI22" s="184"/>
      <c r="GJ22" s="184"/>
      <c r="GK22" s="184"/>
      <c r="GL22" s="184"/>
      <c r="GM22" s="184"/>
      <c r="GN22" s="184"/>
      <c r="GO22" s="184"/>
      <c r="GP22" s="184"/>
      <c r="GQ22" s="184"/>
      <c r="GR22" s="184"/>
      <c r="GS22" s="184"/>
      <c r="GT22" s="184"/>
      <c r="GU22" s="184"/>
      <c r="GV22" s="184"/>
      <c r="GW22" s="184"/>
      <c r="GX22" s="184"/>
      <c r="GY22" s="184"/>
      <c r="GZ22" s="184"/>
      <c r="HA22" s="184"/>
      <c r="HB22" s="184"/>
      <c r="HC22" s="184"/>
      <c r="HD22" s="184"/>
      <c r="HE22" s="184"/>
      <c r="HF22" s="184"/>
      <c r="HG22" s="184"/>
      <c r="HH22" s="184"/>
      <c r="HI22" s="184"/>
      <c r="HJ22" s="184"/>
      <c r="HK22" s="184"/>
      <c r="HL22" s="184"/>
      <c r="HM22" s="184"/>
      <c r="HN22" s="184"/>
      <c r="HO22" s="184"/>
      <c r="HP22" s="184"/>
    </row>
    <row r="23" spans="1:224" ht="13.5" thickBot="1" x14ac:dyDescent="0.25">
      <c r="A23" s="1048" t="s">
        <v>74</v>
      </c>
      <c r="B23" s="379" t="s">
        <v>58</v>
      </c>
      <c r="C23" s="710"/>
      <c r="D23" s="383" t="s">
        <v>15</v>
      </c>
      <c r="E23" s="614" t="s">
        <v>1</v>
      </c>
      <c r="F23" s="383" t="s">
        <v>15</v>
      </c>
      <c r="G23" s="722"/>
      <c r="H23" s="383" t="s">
        <v>15</v>
      </c>
      <c r="I23" s="199">
        <f t="shared" ref="I23:I32" si="12">SUM(X23:AC23)</f>
        <v>0</v>
      </c>
      <c r="J23" s="199">
        <f t="shared" si="5"/>
        <v>0</v>
      </c>
      <c r="K23" s="46"/>
      <c r="L23" s="1011"/>
      <c r="M23" s="610" t="s">
        <v>104</v>
      </c>
      <c r="N23" s="611"/>
      <c r="O23" s="229">
        <v>0</v>
      </c>
      <c r="P23" s="4">
        <v>0</v>
      </c>
      <c r="Q23" s="701">
        <f>IF(O23&gt;0,(SUM(AT25:AU25)*O23),IF(P23&gt;0,(SUM(AT25:AU25)*P23),0))</f>
        <v>0</v>
      </c>
      <c r="R23" s="353">
        <f>IF(O23&gt;P23,O23*SUM(AY25:AZ25),P23*SUM(AY25:AZ25))</f>
        <v>0</v>
      </c>
      <c r="S23" s="725"/>
      <c r="T23" s="725"/>
      <c r="U23" s="725"/>
      <c r="V23" s="1031" t="s">
        <v>75</v>
      </c>
      <c r="W23" s="155" t="s">
        <v>58</v>
      </c>
      <c r="X23" s="87" t="str">
        <f t="shared" ref="X23:X32" si="13">IF(C23="x",AD23,"")</f>
        <v/>
      </c>
      <c r="Y23" s="134" t="s">
        <v>15</v>
      </c>
      <c r="Z23" s="156" t="str">
        <f t="shared" ref="Z23:Z32" si="14">IF(E23="x",AD23,"")</f>
        <v/>
      </c>
      <c r="AA23" s="134" t="s">
        <v>15</v>
      </c>
      <c r="AB23" s="156" t="str">
        <f t="shared" ref="AB23:AB32" si="15">IF(G23="x",AF23,"")</f>
        <v/>
      </c>
      <c r="AC23" s="130" t="s">
        <v>15</v>
      </c>
      <c r="AD23" s="642">
        <v>230</v>
      </c>
      <c r="AE23" s="134" t="s">
        <v>15</v>
      </c>
      <c r="AF23" s="646">
        <v>265</v>
      </c>
      <c r="AG23" s="130" t="s">
        <v>15</v>
      </c>
      <c r="AH23" s="87" t="str">
        <f t="shared" ref="AH23:AH32" si="16">IF(C23="x",AN23,"")</f>
        <v/>
      </c>
      <c r="AI23" s="130" t="s">
        <v>15</v>
      </c>
      <c r="AJ23" s="156" t="str">
        <f t="shared" ref="AJ23:AJ32" si="17">IF(E23="x",AN23,"")</f>
        <v/>
      </c>
      <c r="AK23" s="130" t="s">
        <v>15</v>
      </c>
      <c r="AL23" s="156" t="str">
        <f t="shared" ref="AL23:AL32" si="18">IF(G23="x",AP23,"")</f>
        <v/>
      </c>
      <c r="AM23" s="130" t="s">
        <v>15</v>
      </c>
      <c r="AN23" s="642">
        <v>460</v>
      </c>
      <c r="AO23" s="134" t="s">
        <v>15</v>
      </c>
      <c r="AP23" s="646">
        <v>530</v>
      </c>
      <c r="AQ23" s="134" t="s">
        <v>15</v>
      </c>
      <c r="AR23" s="103"/>
      <c r="AS23" s="46"/>
      <c r="AT23" s="34"/>
      <c r="AU23" s="34"/>
      <c r="AV23" s="636" t="s">
        <v>83</v>
      </c>
      <c r="AW23" s="636" t="s">
        <v>84</v>
      </c>
      <c r="AX23" s="100"/>
      <c r="AY23" s="34"/>
      <c r="AZ23" s="34"/>
      <c r="BA23" s="636" t="s">
        <v>83</v>
      </c>
      <c r="BB23" s="636" t="s">
        <v>84</v>
      </c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N23" s="100"/>
      <c r="EO23" s="100"/>
      <c r="EP23" s="100"/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L23" s="100"/>
      <c r="FM23" s="100"/>
      <c r="FN23" s="100"/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J23" s="10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</row>
    <row r="24" spans="1:224" ht="13.5" thickBot="1" x14ac:dyDescent="0.25">
      <c r="A24" s="1049"/>
      <c r="B24" s="220" t="s">
        <v>59</v>
      </c>
      <c r="C24" s="713"/>
      <c r="D24" s="385" t="s">
        <v>15</v>
      </c>
      <c r="E24" s="615" t="s">
        <v>1</v>
      </c>
      <c r="F24" s="385" t="s">
        <v>15</v>
      </c>
      <c r="G24" s="723"/>
      <c r="H24" s="385" t="s">
        <v>15</v>
      </c>
      <c r="I24" s="201">
        <f t="shared" si="12"/>
        <v>0</v>
      </c>
      <c r="J24" s="201">
        <f t="shared" si="5"/>
        <v>0</v>
      </c>
      <c r="K24" s="46"/>
      <c r="L24" s="1011"/>
      <c r="M24" s="612" t="s">
        <v>105</v>
      </c>
      <c r="N24" s="613"/>
      <c r="O24" s="22">
        <v>0</v>
      </c>
      <c r="P24" s="6">
        <v>0</v>
      </c>
      <c r="Q24" s="702">
        <f>IF(O24&gt;0,(SUM(AT26:AU26)*O24),IF(P24&gt;0,(SUM(AT26:AU26)*P24),0))</f>
        <v>0</v>
      </c>
      <c r="R24" s="354">
        <f>IF(O24&gt;P24,O24*SUM(AY26:AZ26),P24*SUM(AY26:AZ26))</f>
        <v>0</v>
      </c>
      <c r="S24" s="725"/>
      <c r="T24" s="725"/>
      <c r="U24" s="725"/>
      <c r="V24" s="1032"/>
      <c r="W24" s="67" t="s">
        <v>59</v>
      </c>
      <c r="X24" s="69" t="str">
        <f t="shared" si="13"/>
        <v/>
      </c>
      <c r="Y24" s="141" t="s">
        <v>15</v>
      </c>
      <c r="Z24" s="157" t="str">
        <f t="shared" si="14"/>
        <v/>
      </c>
      <c r="AA24" s="141" t="s">
        <v>15</v>
      </c>
      <c r="AB24" s="157" t="str">
        <f t="shared" si="15"/>
        <v/>
      </c>
      <c r="AC24" s="139" t="s">
        <v>15</v>
      </c>
      <c r="AD24" s="643">
        <v>300</v>
      </c>
      <c r="AE24" s="141" t="s">
        <v>15</v>
      </c>
      <c r="AF24" s="647">
        <v>340</v>
      </c>
      <c r="AG24" s="139" t="s">
        <v>15</v>
      </c>
      <c r="AH24" s="69" t="str">
        <f t="shared" si="16"/>
        <v/>
      </c>
      <c r="AI24" s="139" t="s">
        <v>15</v>
      </c>
      <c r="AJ24" s="157" t="str">
        <f t="shared" si="17"/>
        <v/>
      </c>
      <c r="AK24" s="139" t="s">
        <v>15</v>
      </c>
      <c r="AL24" s="157" t="str">
        <f t="shared" si="18"/>
        <v/>
      </c>
      <c r="AM24" s="139" t="s">
        <v>15</v>
      </c>
      <c r="AN24" s="643">
        <v>600</v>
      </c>
      <c r="AO24" s="141" t="s">
        <v>15</v>
      </c>
      <c r="AP24" s="647">
        <v>680</v>
      </c>
      <c r="AQ24" s="141" t="s">
        <v>15</v>
      </c>
      <c r="AR24" s="103"/>
      <c r="AS24" s="634" t="s">
        <v>103</v>
      </c>
      <c r="AT24" s="619" t="str">
        <f>IF('New 8 Year'!O22&gt;=1,AV24,"")</f>
        <v/>
      </c>
      <c r="AU24" s="620" t="str">
        <f>IF('New 8 Year'!P22&gt;=1,AW24,"")</f>
        <v/>
      </c>
      <c r="AV24" s="658">
        <v>620</v>
      </c>
      <c r="AW24" s="661">
        <v>765</v>
      </c>
      <c r="AX24" s="117"/>
      <c r="AY24" s="619" t="str">
        <f>IF('New 8 Year'!O22&gt;=1,BA24,"")</f>
        <v/>
      </c>
      <c r="AZ24" s="619" t="str">
        <f>IF('New 8 Year'!P22&gt;=1,BB24,"")</f>
        <v/>
      </c>
      <c r="BA24" s="621">
        <f t="shared" ref="BA24:BB26" si="19">MROUND(AV24*(1+$AQ$5),5)</f>
        <v>1240</v>
      </c>
      <c r="BB24" s="621">
        <f t="shared" si="19"/>
        <v>1530</v>
      </c>
      <c r="BC24" s="688"/>
      <c r="BD24" s="689"/>
      <c r="BE24" s="689"/>
      <c r="BF24" s="689"/>
      <c r="BG24" s="689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  <c r="CA24" s="117"/>
      <c r="CB24" s="117"/>
      <c r="CC24" s="117"/>
      <c r="CD24" s="117"/>
      <c r="CE24" s="117"/>
      <c r="CF24" s="117"/>
      <c r="CG24" s="117"/>
      <c r="CH24" s="117"/>
      <c r="CI24" s="117"/>
      <c r="CJ24" s="117"/>
      <c r="CK24" s="117"/>
      <c r="CL24" s="117"/>
      <c r="CM24" s="117"/>
      <c r="CN24" s="117"/>
      <c r="CO24" s="117"/>
      <c r="CP24" s="117"/>
      <c r="CQ24" s="117"/>
      <c r="CR24" s="117"/>
      <c r="CS24" s="117"/>
      <c r="CT24" s="117"/>
      <c r="CU24" s="117"/>
      <c r="CV24" s="117"/>
      <c r="CW24" s="117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17"/>
      <c r="EU24" s="117"/>
      <c r="EV24" s="117"/>
      <c r="EW24" s="117"/>
      <c r="EX24" s="117"/>
      <c r="EY24" s="117"/>
      <c r="EZ24" s="117"/>
      <c r="FA24" s="117"/>
      <c r="FB24" s="117"/>
      <c r="FC24" s="117"/>
      <c r="FD24" s="117"/>
      <c r="FE24" s="117"/>
      <c r="FF24" s="117"/>
      <c r="FG24" s="117"/>
      <c r="FH24" s="117"/>
      <c r="FI24" s="117"/>
      <c r="FJ24" s="117"/>
      <c r="FK24" s="117"/>
      <c r="FL24" s="117"/>
      <c r="FM24" s="117"/>
      <c r="FN24" s="117"/>
      <c r="FO24" s="117"/>
      <c r="FP24" s="117"/>
      <c r="FQ24" s="117"/>
      <c r="FR24" s="117"/>
      <c r="FS24" s="117"/>
      <c r="FT24" s="117"/>
      <c r="FU24" s="117"/>
      <c r="FV24" s="117"/>
      <c r="FW24" s="117"/>
      <c r="FX24" s="117"/>
      <c r="FY24" s="117"/>
      <c r="FZ24" s="117"/>
      <c r="GA24" s="117"/>
      <c r="GB24" s="117"/>
      <c r="GC24" s="117"/>
      <c r="GD24" s="117"/>
      <c r="GE24" s="117"/>
      <c r="GF24" s="117"/>
      <c r="GG24" s="117"/>
      <c r="GH24" s="117"/>
      <c r="GI24" s="117"/>
      <c r="GJ24" s="117"/>
      <c r="GK24" s="117"/>
      <c r="GL24" s="117"/>
      <c r="GM24" s="117"/>
      <c r="GN24" s="117"/>
      <c r="GO24" s="117"/>
      <c r="GP24" s="117"/>
      <c r="GQ24" s="117"/>
      <c r="GR24" s="117"/>
      <c r="GS24" s="117"/>
      <c r="GT24" s="117"/>
      <c r="GU24" s="117"/>
      <c r="GV24" s="117"/>
      <c r="GW24" s="117"/>
      <c r="GX24" s="117"/>
      <c r="GY24" s="117"/>
      <c r="GZ24" s="117"/>
      <c r="HA24" s="117"/>
      <c r="HB24" s="117"/>
      <c r="HC24" s="117"/>
      <c r="HD24" s="117"/>
      <c r="HE24" s="117"/>
      <c r="HF24" s="117"/>
      <c r="HG24" s="117"/>
      <c r="HH24" s="117"/>
      <c r="HI24" s="117"/>
      <c r="HJ24" s="117"/>
      <c r="HK24" s="117"/>
      <c r="HL24" s="117"/>
      <c r="HM24" s="117"/>
      <c r="HN24" s="117"/>
      <c r="HO24" s="117"/>
      <c r="HP24" s="117"/>
    </row>
    <row r="25" spans="1:224" ht="13.5" thickBot="1" x14ac:dyDescent="0.25">
      <c r="A25" s="1049"/>
      <c r="B25" s="220" t="s">
        <v>60</v>
      </c>
      <c r="C25" s="713"/>
      <c r="D25" s="714"/>
      <c r="E25" s="615" t="s">
        <v>1</v>
      </c>
      <c r="F25" s="678" t="s">
        <v>1</v>
      </c>
      <c r="G25" s="716"/>
      <c r="H25" s="715"/>
      <c r="I25" s="192">
        <f t="shared" si="12"/>
        <v>0</v>
      </c>
      <c r="J25" s="192">
        <f t="shared" si="5"/>
        <v>0</v>
      </c>
      <c r="K25" s="46"/>
      <c r="L25" s="1012"/>
      <c r="M25" s="213"/>
      <c r="N25" s="213"/>
      <c r="O25" s="26" t="s">
        <v>1</v>
      </c>
      <c r="P25" s="26" t="s">
        <v>1</v>
      </c>
      <c r="Q25" s="183"/>
      <c r="R25" s="183"/>
      <c r="S25" s="725"/>
      <c r="T25" s="725"/>
      <c r="U25" s="725"/>
      <c r="V25" s="1032"/>
      <c r="W25" s="67" t="s">
        <v>60</v>
      </c>
      <c r="X25" s="69" t="str">
        <f t="shared" si="13"/>
        <v/>
      </c>
      <c r="Y25" s="140" t="str">
        <f t="shared" ref="Y25:Y32" si="20">IF(D25="x",AE25,"")</f>
        <v/>
      </c>
      <c r="Z25" s="140" t="str">
        <f t="shared" si="14"/>
        <v/>
      </c>
      <c r="AA25" s="140" t="str">
        <f t="shared" ref="AA25:AA32" si="21">IF(F25="x",AE25,"")</f>
        <v/>
      </c>
      <c r="AB25" s="140" t="str">
        <f t="shared" si="15"/>
        <v/>
      </c>
      <c r="AC25" s="160" t="str">
        <f t="shared" ref="AC25:AC32" si="22">IF(H25="x",AG25,"")</f>
        <v/>
      </c>
      <c r="AD25" s="644">
        <v>420</v>
      </c>
      <c r="AE25" s="648">
        <v>735</v>
      </c>
      <c r="AF25" s="648">
        <v>490</v>
      </c>
      <c r="AG25" s="656">
        <v>870</v>
      </c>
      <c r="AH25" s="69" t="str">
        <f t="shared" si="16"/>
        <v/>
      </c>
      <c r="AI25" s="140" t="str">
        <f t="shared" ref="AI25:AI32" si="23">IF(D25="x",AO25,"")</f>
        <v/>
      </c>
      <c r="AJ25" s="140" t="str">
        <f t="shared" si="17"/>
        <v/>
      </c>
      <c r="AK25" s="140" t="str">
        <f t="shared" ref="AK25:AK32" si="24">IF(F25="x",AO25,"")</f>
        <v/>
      </c>
      <c r="AL25" s="140" t="str">
        <f t="shared" si="18"/>
        <v/>
      </c>
      <c r="AM25" s="160" t="str">
        <f t="shared" ref="AM25:AM32" si="25">IF(H25="x",AQ25,"")</f>
        <v/>
      </c>
      <c r="AN25" s="644">
        <v>880</v>
      </c>
      <c r="AO25" s="648">
        <v>1470</v>
      </c>
      <c r="AP25" s="648">
        <v>980</v>
      </c>
      <c r="AQ25" s="656">
        <v>1740</v>
      </c>
      <c r="AR25" s="103"/>
      <c r="AS25" s="610" t="s">
        <v>104</v>
      </c>
      <c r="AT25" s="108" t="str">
        <f>IF('New 8 Year'!O23&gt;=1,AV25,"")</f>
        <v/>
      </c>
      <c r="AU25" s="109" t="str">
        <f>IF('New 8 Year'!P23&gt;=1,AW25,"")</f>
        <v/>
      </c>
      <c r="AV25" s="659">
        <v>875</v>
      </c>
      <c r="AW25" s="662">
        <v>1020</v>
      </c>
      <c r="AX25" s="117"/>
      <c r="AY25" s="619" t="str">
        <f>IF('New 8 Year'!O23&gt;=1,BA25,"")</f>
        <v/>
      </c>
      <c r="AZ25" s="619" t="str">
        <f>IF('New 8 Year'!P23&gt;=1,BB25,"")</f>
        <v/>
      </c>
      <c r="BA25" s="621">
        <f t="shared" si="19"/>
        <v>1750</v>
      </c>
      <c r="BB25" s="621">
        <f t="shared" si="19"/>
        <v>2040</v>
      </c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E25" s="117"/>
      <c r="CF25" s="117"/>
      <c r="CG25" s="117"/>
      <c r="CH25" s="117"/>
      <c r="CI25" s="117"/>
      <c r="CJ25" s="117"/>
      <c r="CK25" s="117"/>
      <c r="CL25" s="117"/>
      <c r="CM25" s="117"/>
      <c r="CN25" s="117"/>
      <c r="CO25" s="117"/>
      <c r="CP25" s="117"/>
      <c r="CQ25" s="117"/>
      <c r="CR25" s="117"/>
      <c r="CS25" s="117"/>
      <c r="CT25" s="117"/>
      <c r="CU25" s="117"/>
      <c r="CV25" s="117"/>
      <c r="CW25" s="117"/>
      <c r="CX25" s="117"/>
      <c r="CY25" s="117"/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  <c r="DK25" s="117"/>
      <c r="DL25" s="117"/>
      <c r="DM25" s="117"/>
      <c r="DN25" s="117"/>
      <c r="DO25" s="117"/>
      <c r="DP25" s="117"/>
      <c r="DQ25" s="117"/>
      <c r="DR25" s="117"/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/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17"/>
      <c r="EU25" s="117"/>
      <c r="EV25" s="117"/>
      <c r="EW25" s="117"/>
      <c r="EX25" s="117"/>
      <c r="EY25" s="117"/>
      <c r="EZ25" s="117"/>
      <c r="FA25" s="117"/>
      <c r="FB25" s="117"/>
      <c r="FC25" s="117"/>
      <c r="FD25" s="117"/>
      <c r="FE25" s="117"/>
      <c r="FF25" s="117"/>
      <c r="FG25" s="117"/>
      <c r="FH25" s="117"/>
      <c r="FI25" s="117"/>
      <c r="FJ25" s="117"/>
      <c r="FK25" s="117"/>
      <c r="FL25" s="117"/>
      <c r="FM25" s="117"/>
      <c r="FN25" s="117"/>
      <c r="FO25" s="117"/>
      <c r="FP25" s="117"/>
      <c r="FQ25" s="117"/>
      <c r="FR25" s="117"/>
      <c r="FS25" s="117"/>
      <c r="FT25" s="117"/>
      <c r="FU25" s="117"/>
      <c r="FV25" s="117"/>
      <c r="FW25" s="117"/>
      <c r="FX25" s="117"/>
      <c r="FY25" s="117"/>
      <c r="FZ25" s="117"/>
      <c r="GA25" s="117"/>
      <c r="GB25" s="117"/>
      <c r="GC25" s="117"/>
      <c r="GD25" s="117"/>
      <c r="GE25" s="117"/>
      <c r="GF25" s="117"/>
      <c r="GG25" s="117"/>
      <c r="GH25" s="117"/>
      <c r="GI25" s="117"/>
      <c r="GJ25" s="117"/>
      <c r="GK25" s="117"/>
      <c r="GL25" s="117"/>
      <c r="GM25" s="117"/>
      <c r="GN25" s="117"/>
      <c r="GO25" s="117"/>
      <c r="GP25" s="117"/>
      <c r="GQ25" s="117"/>
      <c r="GR25" s="117"/>
      <c r="GS25" s="117"/>
      <c r="GT25" s="117"/>
      <c r="GU25" s="117"/>
      <c r="GV25" s="117"/>
      <c r="GW25" s="117"/>
      <c r="GX25" s="117"/>
      <c r="GY25" s="117"/>
      <c r="GZ25" s="117"/>
      <c r="HA25" s="117"/>
      <c r="HB25" s="117"/>
      <c r="HC25" s="117"/>
      <c r="HD25" s="117"/>
      <c r="HE25" s="117"/>
      <c r="HF25" s="117"/>
      <c r="HG25" s="117"/>
      <c r="HH25" s="117"/>
      <c r="HI25" s="117"/>
      <c r="HJ25" s="117"/>
      <c r="HK25" s="117"/>
      <c r="HL25" s="117"/>
      <c r="HM25" s="117"/>
      <c r="HN25" s="117"/>
      <c r="HO25" s="117"/>
      <c r="HP25" s="117"/>
    </row>
    <row r="26" spans="1:224" ht="13.5" thickBot="1" x14ac:dyDescent="0.25">
      <c r="A26" s="1049"/>
      <c r="B26" s="220" t="s">
        <v>61</v>
      </c>
      <c r="C26" s="713"/>
      <c r="D26" s="714"/>
      <c r="E26" s="615" t="s">
        <v>1</v>
      </c>
      <c r="F26" s="678" t="s">
        <v>1</v>
      </c>
      <c r="G26" s="716"/>
      <c r="H26" s="715"/>
      <c r="I26" s="192">
        <f t="shared" si="12"/>
        <v>0</v>
      </c>
      <c r="J26" s="192">
        <f t="shared" si="5"/>
        <v>0</v>
      </c>
      <c r="K26" s="46"/>
      <c r="L26" s="1012"/>
      <c r="M26" s="667" t="s">
        <v>106</v>
      </c>
      <c r="N26" s="668"/>
      <c r="O26" s="668"/>
      <c r="P26" s="668"/>
      <c r="Q26" s="669"/>
      <c r="R26" s="684"/>
      <c r="S26" s="725"/>
      <c r="T26" s="725"/>
      <c r="U26" s="725"/>
      <c r="V26" s="1032"/>
      <c r="W26" s="67" t="s">
        <v>61</v>
      </c>
      <c r="X26" s="69" t="str">
        <f t="shared" si="13"/>
        <v/>
      </c>
      <c r="Y26" s="140" t="str">
        <f t="shared" si="20"/>
        <v/>
      </c>
      <c r="Z26" s="140" t="str">
        <f t="shared" si="14"/>
        <v/>
      </c>
      <c r="AA26" s="140" t="str">
        <f t="shared" si="21"/>
        <v/>
      </c>
      <c r="AB26" s="140" t="str">
        <f t="shared" si="15"/>
        <v/>
      </c>
      <c r="AC26" s="160" t="str">
        <f t="shared" si="22"/>
        <v/>
      </c>
      <c r="AD26" s="644">
        <v>525</v>
      </c>
      <c r="AE26" s="648">
        <v>850</v>
      </c>
      <c r="AF26" s="648">
        <v>590</v>
      </c>
      <c r="AG26" s="656">
        <v>980</v>
      </c>
      <c r="AH26" s="69" t="str">
        <f t="shared" si="16"/>
        <v/>
      </c>
      <c r="AI26" s="140" t="str">
        <f t="shared" si="23"/>
        <v/>
      </c>
      <c r="AJ26" s="140" t="str">
        <f t="shared" si="17"/>
        <v/>
      </c>
      <c r="AK26" s="140" t="str">
        <f t="shared" si="24"/>
        <v/>
      </c>
      <c r="AL26" s="140" t="str">
        <f t="shared" si="18"/>
        <v/>
      </c>
      <c r="AM26" s="160" t="str">
        <f t="shared" si="25"/>
        <v/>
      </c>
      <c r="AN26" s="644">
        <v>1070</v>
      </c>
      <c r="AO26" s="648">
        <v>1700</v>
      </c>
      <c r="AP26" s="648">
        <v>1180</v>
      </c>
      <c r="AQ26" s="656">
        <v>1960</v>
      </c>
      <c r="AR26" s="103"/>
      <c r="AS26" s="612" t="s">
        <v>105</v>
      </c>
      <c r="AT26" s="158" t="str">
        <f>IF('New 8 Year'!O24&gt;=1,AV26,"")</f>
        <v/>
      </c>
      <c r="AU26" s="159" t="str">
        <f>IF('New 8 Year'!P24&gt;=1,AW26,"")</f>
        <v/>
      </c>
      <c r="AV26" s="660">
        <v>1020</v>
      </c>
      <c r="AW26" s="663">
        <v>1165</v>
      </c>
      <c r="AX26" s="117"/>
      <c r="AY26" s="619" t="str">
        <f>IF('New 8 Year'!O24&gt;=1,BA26,"")</f>
        <v/>
      </c>
      <c r="AZ26" s="619" t="str">
        <f>IF('New 8 Year'!P24&gt;=1,BB26,"")</f>
        <v/>
      </c>
      <c r="BA26" s="621">
        <f t="shared" si="19"/>
        <v>2040</v>
      </c>
      <c r="BB26" s="621">
        <f t="shared" si="19"/>
        <v>2330</v>
      </c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7"/>
      <c r="CA26" s="117"/>
      <c r="CB26" s="117"/>
      <c r="CC26" s="117"/>
      <c r="CD26" s="117"/>
      <c r="CE26" s="117"/>
      <c r="CF26" s="117"/>
      <c r="CG26" s="117"/>
      <c r="CH26" s="117"/>
      <c r="CI26" s="117"/>
      <c r="CJ26" s="117"/>
      <c r="CK26" s="117"/>
      <c r="CL26" s="117"/>
      <c r="CM26" s="117"/>
      <c r="CN26" s="117"/>
      <c r="CO26" s="117"/>
      <c r="CP26" s="117"/>
      <c r="CQ26" s="117"/>
      <c r="CR26" s="117"/>
      <c r="CS26" s="117"/>
      <c r="CT26" s="117"/>
      <c r="CU26" s="117"/>
      <c r="CV26" s="117"/>
      <c r="CW26" s="117"/>
      <c r="CX26" s="117"/>
      <c r="CY26" s="117"/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  <c r="DK26" s="117"/>
      <c r="DL26" s="117"/>
      <c r="DM26" s="117"/>
      <c r="DN26" s="117"/>
      <c r="DO26" s="117"/>
      <c r="DP26" s="117"/>
      <c r="DQ26" s="117"/>
      <c r="DR26" s="117"/>
      <c r="DS26" s="117"/>
      <c r="DT26" s="117"/>
      <c r="DU26" s="117"/>
      <c r="DV26" s="117"/>
      <c r="DW26" s="117"/>
      <c r="DX26" s="117"/>
      <c r="DY26" s="117"/>
      <c r="DZ26" s="117"/>
      <c r="EA26" s="117"/>
      <c r="EB26" s="117"/>
      <c r="EC26" s="117"/>
      <c r="ED26" s="117"/>
      <c r="EE26" s="117"/>
      <c r="EF26" s="117"/>
      <c r="EG26" s="117"/>
      <c r="EH26" s="117"/>
      <c r="EI26" s="117"/>
      <c r="EJ26" s="117"/>
      <c r="EK26" s="117"/>
      <c r="EL26" s="117"/>
      <c r="EM26" s="117"/>
      <c r="EN26" s="117"/>
      <c r="EO26" s="117"/>
      <c r="EP26" s="117"/>
      <c r="EQ26" s="117"/>
      <c r="ER26" s="117"/>
      <c r="ES26" s="117"/>
      <c r="ET26" s="117"/>
      <c r="EU26" s="117"/>
      <c r="EV26" s="117"/>
      <c r="EW26" s="117"/>
      <c r="EX26" s="117"/>
      <c r="EY26" s="117"/>
      <c r="EZ26" s="117"/>
      <c r="FA26" s="117"/>
      <c r="FB26" s="117"/>
      <c r="FC26" s="117"/>
      <c r="FD26" s="117"/>
      <c r="FE26" s="117"/>
      <c r="FF26" s="117"/>
      <c r="FG26" s="117"/>
      <c r="FH26" s="117"/>
      <c r="FI26" s="117"/>
      <c r="FJ26" s="117"/>
      <c r="FK26" s="117"/>
      <c r="FL26" s="117"/>
      <c r="FM26" s="117"/>
      <c r="FN26" s="117"/>
      <c r="FO26" s="117"/>
      <c r="FP26" s="117"/>
      <c r="FQ26" s="117"/>
      <c r="FR26" s="117"/>
      <c r="FS26" s="117"/>
      <c r="FT26" s="117"/>
      <c r="FU26" s="117"/>
      <c r="FV26" s="117"/>
      <c r="FW26" s="117"/>
      <c r="FX26" s="117"/>
      <c r="FY26" s="117"/>
      <c r="FZ26" s="117"/>
      <c r="GA26" s="117"/>
      <c r="GB26" s="117"/>
      <c r="GC26" s="117"/>
      <c r="GD26" s="117"/>
      <c r="GE26" s="117"/>
      <c r="GF26" s="117"/>
      <c r="GG26" s="117"/>
      <c r="GH26" s="117"/>
      <c r="GI26" s="117"/>
      <c r="GJ26" s="117"/>
      <c r="GK26" s="117"/>
      <c r="GL26" s="117"/>
      <c r="GM26" s="117"/>
      <c r="GN26" s="117"/>
      <c r="GO26" s="117"/>
      <c r="GP26" s="117"/>
      <c r="GQ26" s="117"/>
      <c r="GR26" s="117"/>
      <c r="GS26" s="117"/>
      <c r="GT26" s="117"/>
      <c r="GU26" s="117"/>
      <c r="GV26" s="117"/>
      <c r="GW26" s="117"/>
      <c r="GX26" s="117"/>
      <c r="GY26" s="117"/>
      <c r="GZ26" s="117"/>
      <c r="HA26" s="117"/>
      <c r="HB26" s="117"/>
      <c r="HC26" s="117"/>
      <c r="HD26" s="117"/>
      <c r="HE26" s="117"/>
      <c r="HF26" s="117"/>
      <c r="HG26" s="117"/>
      <c r="HH26" s="117"/>
      <c r="HI26" s="117"/>
      <c r="HJ26" s="117"/>
      <c r="HK26" s="117"/>
      <c r="HL26" s="117"/>
      <c r="HM26" s="117"/>
      <c r="HN26" s="117"/>
      <c r="HO26" s="117"/>
      <c r="HP26" s="117"/>
    </row>
    <row r="27" spans="1:224" x14ac:dyDescent="0.2">
      <c r="A27" s="1049"/>
      <c r="B27" s="220" t="s">
        <v>62</v>
      </c>
      <c r="C27" s="713"/>
      <c r="D27" s="715"/>
      <c r="E27" s="615" t="s">
        <v>1</v>
      </c>
      <c r="F27" s="678" t="s">
        <v>1</v>
      </c>
      <c r="G27" s="713"/>
      <c r="H27" s="715"/>
      <c r="I27" s="192">
        <f t="shared" si="12"/>
        <v>0</v>
      </c>
      <c r="J27" s="192">
        <f t="shared" si="5"/>
        <v>0</v>
      </c>
      <c r="K27" s="46"/>
      <c r="L27" s="1011"/>
      <c r="M27" s="634" t="s">
        <v>103</v>
      </c>
      <c r="N27" s="635"/>
      <c r="O27" s="309">
        <v>0</v>
      </c>
      <c r="P27" s="7">
        <v>0</v>
      </c>
      <c r="Q27" s="704">
        <f>IF(O27&gt;0,(SUM(AT29:AU29)*O27),IF(P27&gt;0,(SUM(AT29:AU29)*P27),0))</f>
        <v>0</v>
      </c>
      <c r="R27" s="685">
        <f>IF(O27&gt;P27,O27*SUM(AY29:AZ29),P27*SUM(AY29:AZ29))</f>
        <v>0</v>
      </c>
      <c r="S27" s="725"/>
      <c r="T27" s="725"/>
      <c r="U27" s="725"/>
      <c r="V27" s="1032"/>
      <c r="W27" s="67" t="s">
        <v>62</v>
      </c>
      <c r="X27" s="69" t="str">
        <f t="shared" si="13"/>
        <v/>
      </c>
      <c r="Y27" s="140" t="str">
        <f t="shared" si="20"/>
        <v/>
      </c>
      <c r="Z27" s="140" t="str">
        <f t="shared" si="14"/>
        <v/>
      </c>
      <c r="AA27" s="140" t="str">
        <f t="shared" si="21"/>
        <v/>
      </c>
      <c r="AB27" s="140" t="str">
        <f t="shared" si="15"/>
        <v/>
      </c>
      <c r="AC27" s="160" t="str">
        <f t="shared" si="22"/>
        <v/>
      </c>
      <c r="AD27" s="644">
        <v>690</v>
      </c>
      <c r="AE27" s="648">
        <v>1085</v>
      </c>
      <c r="AF27" s="648">
        <v>810</v>
      </c>
      <c r="AG27" s="656">
        <v>1215</v>
      </c>
      <c r="AH27" s="69" t="str">
        <f t="shared" si="16"/>
        <v/>
      </c>
      <c r="AI27" s="140" t="str">
        <f t="shared" si="23"/>
        <v/>
      </c>
      <c r="AJ27" s="140" t="str">
        <f t="shared" si="17"/>
        <v/>
      </c>
      <c r="AK27" s="140" t="str">
        <f t="shared" si="24"/>
        <v/>
      </c>
      <c r="AL27" s="140" t="str">
        <f t="shared" si="18"/>
        <v/>
      </c>
      <c r="AM27" s="160" t="str">
        <f t="shared" si="25"/>
        <v/>
      </c>
      <c r="AN27" s="644">
        <v>1380</v>
      </c>
      <c r="AO27" s="648">
        <v>2170</v>
      </c>
      <c r="AP27" s="648">
        <v>1620</v>
      </c>
      <c r="AQ27" s="656">
        <v>2430</v>
      </c>
      <c r="AR27" s="103"/>
      <c r="AS27" s="125"/>
      <c r="AT27" s="33"/>
      <c r="AU27" s="33"/>
      <c r="AV27" s="38"/>
      <c r="AW27" s="38"/>
      <c r="AY27" s="33"/>
      <c r="AZ27" s="33"/>
      <c r="BA27" s="38"/>
      <c r="BB27" s="38"/>
    </row>
    <row r="28" spans="1:224" ht="13.5" thickBot="1" x14ac:dyDescent="0.25">
      <c r="A28" s="1049"/>
      <c r="B28" s="220" t="s">
        <v>63</v>
      </c>
      <c r="C28" s="713"/>
      <c r="D28" s="714"/>
      <c r="E28" s="615" t="s">
        <v>1</v>
      </c>
      <c r="F28" s="678" t="s">
        <v>1</v>
      </c>
      <c r="G28" s="716"/>
      <c r="H28" s="715"/>
      <c r="I28" s="192">
        <f t="shared" si="12"/>
        <v>0</v>
      </c>
      <c r="J28" s="192">
        <f t="shared" si="5"/>
        <v>0</v>
      </c>
      <c r="K28" s="46"/>
      <c r="L28" s="1011"/>
      <c r="M28" s="610" t="s">
        <v>104</v>
      </c>
      <c r="N28" s="611"/>
      <c r="O28" s="229">
        <v>0</v>
      </c>
      <c r="P28" s="4">
        <v>0</v>
      </c>
      <c r="Q28" s="705">
        <f>IF(O28&gt;0,(SUM(AT30:AU30)*O28),IF(P28&gt;0,(SUM(AT30:AU30)*P28),0))</f>
        <v>0</v>
      </c>
      <c r="R28" s="353">
        <f>IF(O28&gt;P28,O28*SUM(AY30:AZ30),P28*SUM(AY30:AZ30))</f>
        <v>0</v>
      </c>
      <c r="S28" s="725"/>
      <c r="T28" s="725"/>
      <c r="U28" s="725"/>
      <c r="V28" s="1032"/>
      <c r="W28" s="67" t="s">
        <v>63</v>
      </c>
      <c r="X28" s="69" t="str">
        <f t="shared" si="13"/>
        <v/>
      </c>
      <c r="Y28" s="140" t="str">
        <f t="shared" si="20"/>
        <v/>
      </c>
      <c r="Z28" s="140" t="str">
        <f t="shared" si="14"/>
        <v/>
      </c>
      <c r="AA28" s="140" t="str">
        <f t="shared" si="21"/>
        <v/>
      </c>
      <c r="AB28" s="140" t="str">
        <f t="shared" si="15"/>
        <v/>
      </c>
      <c r="AC28" s="160" t="str">
        <f t="shared" si="22"/>
        <v/>
      </c>
      <c r="AD28" s="644">
        <v>1035</v>
      </c>
      <c r="AE28" s="648">
        <v>1465</v>
      </c>
      <c r="AF28" s="648">
        <v>1155</v>
      </c>
      <c r="AG28" s="656">
        <v>1595</v>
      </c>
      <c r="AH28" s="69" t="str">
        <f t="shared" si="16"/>
        <v/>
      </c>
      <c r="AI28" s="140" t="str">
        <f t="shared" si="23"/>
        <v/>
      </c>
      <c r="AJ28" s="140" t="str">
        <f t="shared" si="17"/>
        <v/>
      </c>
      <c r="AK28" s="140" t="str">
        <f t="shared" si="24"/>
        <v/>
      </c>
      <c r="AL28" s="140" t="str">
        <f t="shared" si="18"/>
        <v/>
      </c>
      <c r="AM28" s="160" t="str">
        <f t="shared" si="25"/>
        <v/>
      </c>
      <c r="AN28" s="644">
        <v>2070</v>
      </c>
      <c r="AO28" s="648">
        <v>2930</v>
      </c>
      <c r="AP28" s="648">
        <v>2310</v>
      </c>
      <c r="AQ28" s="656">
        <v>3190</v>
      </c>
      <c r="AR28" s="103"/>
      <c r="AS28" s="46"/>
      <c r="AT28" s="33"/>
      <c r="AU28" s="33"/>
      <c r="AV28" s="38"/>
      <c r="AW28" s="38"/>
      <c r="AX28" s="100"/>
      <c r="AY28" s="33"/>
      <c r="AZ28" s="33"/>
      <c r="BA28" s="38"/>
      <c r="BB28" s="38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</row>
    <row r="29" spans="1:224" ht="13.5" thickBot="1" x14ac:dyDescent="0.25">
      <c r="A29" s="1049"/>
      <c r="B29" s="220" t="s">
        <v>64</v>
      </c>
      <c r="C29" s="713"/>
      <c r="D29" s="714"/>
      <c r="E29" s="615" t="s">
        <v>1</v>
      </c>
      <c r="F29" s="678" t="s">
        <v>1</v>
      </c>
      <c r="G29" s="716"/>
      <c r="H29" s="715"/>
      <c r="I29" s="192">
        <f t="shared" si="12"/>
        <v>0</v>
      </c>
      <c r="J29" s="192">
        <f t="shared" si="5"/>
        <v>0</v>
      </c>
      <c r="K29" s="46"/>
      <c r="L29" s="1013"/>
      <c r="M29" s="612" t="s">
        <v>105</v>
      </c>
      <c r="N29" s="613"/>
      <c r="O29" s="22">
        <v>0</v>
      </c>
      <c r="P29" s="6">
        <v>0</v>
      </c>
      <c r="Q29" s="706">
        <f>IF(O29&gt;0,(SUM(AT31:AU31)*O29),IF(P29&gt;0,(SUM(AT31:AU31)*P29),0))</f>
        <v>0</v>
      </c>
      <c r="R29" s="354">
        <f>IF(O29&gt;P29,O29*SUM(AY31:AZ31),P29*SUM(AY31:AZ31))</f>
        <v>0</v>
      </c>
      <c r="S29" s="725"/>
      <c r="T29" s="725"/>
      <c r="U29" s="725"/>
      <c r="V29" s="1032"/>
      <c r="W29" s="67" t="s">
        <v>64</v>
      </c>
      <c r="X29" s="69" t="str">
        <f t="shared" si="13"/>
        <v/>
      </c>
      <c r="Y29" s="140" t="str">
        <f t="shared" si="20"/>
        <v/>
      </c>
      <c r="Z29" s="140" t="str">
        <f t="shared" si="14"/>
        <v/>
      </c>
      <c r="AA29" s="140" t="str">
        <f t="shared" si="21"/>
        <v/>
      </c>
      <c r="AB29" s="140" t="str">
        <f t="shared" si="15"/>
        <v/>
      </c>
      <c r="AC29" s="160" t="str">
        <f t="shared" si="22"/>
        <v/>
      </c>
      <c r="AD29" s="644">
        <v>1300</v>
      </c>
      <c r="AE29" s="648">
        <v>1725</v>
      </c>
      <c r="AF29" s="648">
        <v>1425</v>
      </c>
      <c r="AG29" s="656">
        <v>1855</v>
      </c>
      <c r="AH29" s="69" t="str">
        <f t="shared" si="16"/>
        <v/>
      </c>
      <c r="AI29" s="140" t="str">
        <f t="shared" si="23"/>
        <v/>
      </c>
      <c r="AJ29" s="140" t="str">
        <f t="shared" si="17"/>
        <v/>
      </c>
      <c r="AK29" s="140" t="str">
        <f t="shared" si="24"/>
        <v/>
      </c>
      <c r="AL29" s="140" t="str">
        <f t="shared" si="18"/>
        <v/>
      </c>
      <c r="AM29" s="160" t="str">
        <f t="shared" si="25"/>
        <v/>
      </c>
      <c r="AN29" s="644">
        <v>2600</v>
      </c>
      <c r="AO29" s="648">
        <v>3450</v>
      </c>
      <c r="AP29" s="648">
        <v>2850</v>
      </c>
      <c r="AQ29" s="656">
        <v>3710</v>
      </c>
      <c r="AR29" s="103"/>
      <c r="AS29" s="634" t="s">
        <v>103</v>
      </c>
      <c r="AT29" s="619" t="str">
        <f>IF('New 8 Year'!O27&gt;=1,AV29,"")</f>
        <v/>
      </c>
      <c r="AU29" s="620" t="str">
        <f>IF('New 8 Year'!P27&gt;=1,AW29,"")</f>
        <v/>
      </c>
      <c r="AV29" s="658">
        <v>690</v>
      </c>
      <c r="AW29" s="661">
        <v>835</v>
      </c>
      <c r="AX29" s="117"/>
      <c r="AY29" s="619" t="str">
        <f>IF('New 8 Year'!O27&gt;=1,BA29,"")</f>
        <v/>
      </c>
      <c r="AZ29" s="619" t="str">
        <f>IF('New 8 Year'!P27&gt;=1,BB29,"")</f>
        <v/>
      </c>
      <c r="BA29" s="621">
        <f t="shared" ref="BA29:BB31" si="26">MROUND(AV29*(1+$AQ$5),5)</f>
        <v>1380</v>
      </c>
      <c r="BB29" s="621">
        <f t="shared" si="26"/>
        <v>1670</v>
      </c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117"/>
      <c r="BX29" s="117"/>
      <c r="BY29" s="117"/>
      <c r="BZ29" s="117"/>
      <c r="CA29" s="117"/>
      <c r="CB29" s="117"/>
      <c r="CC29" s="117"/>
      <c r="CD29" s="117"/>
      <c r="CE29" s="117"/>
      <c r="CF29" s="117"/>
      <c r="CG29" s="117"/>
      <c r="CH29" s="117"/>
      <c r="CI29" s="117"/>
      <c r="CJ29" s="117"/>
      <c r="CK29" s="117"/>
      <c r="CL29" s="117"/>
      <c r="CM29" s="117"/>
      <c r="CN29" s="117"/>
      <c r="CO29" s="117"/>
      <c r="CP29" s="117"/>
      <c r="CQ29" s="117"/>
      <c r="CR29" s="117"/>
      <c r="CS29" s="117"/>
      <c r="CT29" s="117"/>
      <c r="CU29" s="117"/>
      <c r="CV29" s="117"/>
      <c r="CW29" s="117"/>
      <c r="CX29" s="117"/>
      <c r="CY29" s="117"/>
      <c r="CZ29" s="117"/>
      <c r="DA29" s="117"/>
      <c r="DB29" s="117"/>
      <c r="DC29" s="117"/>
      <c r="DD29" s="117"/>
      <c r="DE29" s="117"/>
      <c r="DF29" s="117"/>
      <c r="DG29" s="117"/>
      <c r="DH29" s="117"/>
      <c r="DI29" s="117"/>
      <c r="DJ29" s="117"/>
      <c r="DK29" s="117"/>
      <c r="DL29" s="117"/>
      <c r="DM29" s="117"/>
      <c r="DN29" s="117"/>
      <c r="DO29" s="117"/>
      <c r="DP29" s="117"/>
      <c r="DQ29" s="117"/>
      <c r="DR29" s="117"/>
      <c r="DS29" s="117"/>
      <c r="DT29" s="117"/>
      <c r="DU29" s="117"/>
      <c r="DV29" s="117"/>
      <c r="DW29" s="117"/>
      <c r="DX29" s="117"/>
      <c r="DY29" s="117"/>
      <c r="DZ29" s="117"/>
      <c r="EA29" s="117"/>
      <c r="EB29" s="117"/>
      <c r="EC29" s="117"/>
      <c r="ED29" s="117"/>
      <c r="EE29" s="117"/>
      <c r="EF29" s="117"/>
      <c r="EG29" s="117"/>
      <c r="EH29" s="117"/>
      <c r="EI29" s="117"/>
      <c r="EJ29" s="117"/>
      <c r="EK29" s="117"/>
      <c r="EL29" s="117"/>
      <c r="EM29" s="117"/>
      <c r="EN29" s="117"/>
      <c r="EO29" s="117"/>
      <c r="EP29" s="117"/>
      <c r="EQ29" s="117"/>
      <c r="ER29" s="117"/>
      <c r="ES29" s="117"/>
      <c r="ET29" s="117"/>
      <c r="EU29" s="117"/>
      <c r="EV29" s="117"/>
      <c r="EW29" s="117"/>
      <c r="EX29" s="117"/>
      <c r="EY29" s="117"/>
      <c r="EZ29" s="117"/>
      <c r="FA29" s="117"/>
      <c r="FB29" s="117"/>
      <c r="FC29" s="117"/>
      <c r="FD29" s="117"/>
      <c r="FE29" s="117"/>
      <c r="FF29" s="117"/>
      <c r="FG29" s="117"/>
      <c r="FH29" s="117"/>
      <c r="FI29" s="117"/>
      <c r="FJ29" s="117"/>
      <c r="FK29" s="117"/>
      <c r="FL29" s="117"/>
      <c r="FM29" s="117"/>
      <c r="FN29" s="117"/>
      <c r="FO29" s="117"/>
      <c r="FP29" s="117"/>
      <c r="FQ29" s="117"/>
      <c r="FR29" s="117"/>
      <c r="FS29" s="117"/>
      <c r="FT29" s="117"/>
      <c r="FU29" s="117"/>
      <c r="FV29" s="117"/>
      <c r="FW29" s="117"/>
      <c r="FX29" s="117"/>
      <c r="FY29" s="117"/>
      <c r="FZ29" s="117"/>
      <c r="GA29" s="117"/>
      <c r="GB29" s="117"/>
      <c r="GC29" s="117"/>
      <c r="GD29" s="117"/>
      <c r="GE29" s="117"/>
      <c r="GF29" s="117"/>
      <c r="GG29" s="117"/>
      <c r="GH29" s="117"/>
      <c r="GI29" s="117"/>
      <c r="GJ29" s="117"/>
      <c r="GK29" s="117"/>
      <c r="GL29" s="117"/>
      <c r="GM29" s="117"/>
      <c r="GN29" s="117"/>
      <c r="GO29" s="117"/>
      <c r="GP29" s="117"/>
      <c r="GQ29" s="117"/>
      <c r="GR29" s="117"/>
      <c r="GS29" s="117"/>
      <c r="GT29" s="117"/>
      <c r="GU29" s="117"/>
      <c r="GV29" s="117"/>
      <c r="GW29" s="117"/>
      <c r="GX29" s="117"/>
      <c r="GY29" s="117"/>
      <c r="GZ29" s="117"/>
      <c r="HA29" s="117"/>
      <c r="HB29" s="117"/>
      <c r="HC29" s="117"/>
      <c r="HD29" s="117"/>
      <c r="HE29" s="117"/>
      <c r="HF29" s="117"/>
      <c r="HG29" s="117"/>
      <c r="HH29" s="117"/>
      <c r="HI29" s="117"/>
      <c r="HJ29" s="117"/>
      <c r="HK29" s="117"/>
      <c r="HL29" s="117"/>
      <c r="HM29" s="117"/>
      <c r="HN29" s="117"/>
      <c r="HO29" s="117"/>
      <c r="HP29" s="117"/>
    </row>
    <row r="30" spans="1:224" x14ac:dyDescent="0.2">
      <c r="A30" s="1049"/>
      <c r="B30" s="220" t="s">
        <v>65</v>
      </c>
      <c r="C30" s="713"/>
      <c r="D30" s="714"/>
      <c r="E30" s="615" t="s">
        <v>1</v>
      </c>
      <c r="F30" s="678" t="s">
        <v>1</v>
      </c>
      <c r="G30" s="716"/>
      <c r="H30" s="715"/>
      <c r="I30" s="192">
        <f t="shared" si="12"/>
        <v>0</v>
      </c>
      <c r="J30" s="192">
        <f t="shared" si="5"/>
        <v>0</v>
      </c>
      <c r="K30" s="46"/>
      <c r="L30" s="116"/>
      <c r="M30" s="216"/>
      <c r="N30" s="216"/>
      <c r="O30" s="58"/>
      <c r="P30" s="58"/>
      <c r="Q30" s="117"/>
      <c r="R30" s="117"/>
      <c r="S30" s="725"/>
      <c r="T30" s="725"/>
      <c r="U30" s="725"/>
      <c r="V30" s="1032"/>
      <c r="W30" s="67" t="s">
        <v>65</v>
      </c>
      <c r="X30" s="69" t="str">
        <f t="shared" si="13"/>
        <v/>
      </c>
      <c r="Y30" s="140" t="str">
        <f t="shared" si="20"/>
        <v/>
      </c>
      <c r="Z30" s="140" t="str">
        <f t="shared" si="14"/>
        <v/>
      </c>
      <c r="AA30" s="140" t="str">
        <f t="shared" si="21"/>
        <v/>
      </c>
      <c r="AB30" s="140" t="str">
        <f t="shared" si="15"/>
        <v/>
      </c>
      <c r="AC30" s="160" t="str">
        <f t="shared" si="22"/>
        <v/>
      </c>
      <c r="AD30" s="644">
        <v>1515</v>
      </c>
      <c r="AE30" s="648">
        <v>1940</v>
      </c>
      <c r="AF30" s="648">
        <v>1635</v>
      </c>
      <c r="AG30" s="656">
        <v>2060</v>
      </c>
      <c r="AH30" s="69" t="str">
        <f t="shared" si="16"/>
        <v/>
      </c>
      <c r="AI30" s="140" t="str">
        <f t="shared" si="23"/>
        <v/>
      </c>
      <c r="AJ30" s="140" t="str">
        <f t="shared" si="17"/>
        <v/>
      </c>
      <c r="AK30" s="140" t="str">
        <f t="shared" si="24"/>
        <v/>
      </c>
      <c r="AL30" s="140" t="str">
        <f t="shared" si="18"/>
        <v/>
      </c>
      <c r="AM30" s="160" t="str">
        <f t="shared" si="25"/>
        <v/>
      </c>
      <c r="AN30" s="644">
        <v>3030</v>
      </c>
      <c r="AO30" s="648">
        <v>3880</v>
      </c>
      <c r="AP30" s="648">
        <v>3270</v>
      </c>
      <c r="AQ30" s="656">
        <v>4120</v>
      </c>
      <c r="AR30" s="103"/>
      <c r="AS30" s="610" t="s">
        <v>104</v>
      </c>
      <c r="AT30" s="108" t="str">
        <f>IF('New 8 Year'!O28&gt;=1,AV30,"")</f>
        <v/>
      </c>
      <c r="AU30" s="109" t="str">
        <f>IF('New 8 Year'!P28&gt;=1,AW30,"")</f>
        <v/>
      </c>
      <c r="AV30" s="659">
        <v>945</v>
      </c>
      <c r="AW30" s="662">
        <v>1090</v>
      </c>
      <c r="AX30" s="117"/>
      <c r="AY30" s="619" t="str">
        <f>IF('New 8 Year'!O28&gt;=1,BA30,"")</f>
        <v/>
      </c>
      <c r="AZ30" s="619" t="str">
        <f>IF('New 8 Year'!P28&gt;=1,BB30,"")</f>
        <v/>
      </c>
      <c r="BA30" s="621">
        <f t="shared" si="26"/>
        <v>1890</v>
      </c>
      <c r="BB30" s="621">
        <f t="shared" si="26"/>
        <v>2180</v>
      </c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17"/>
      <c r="BV30" s="117"/>
      <c r="BW30" s="117"/>
      <c r="BX30" s="117"/>
      <c r="BY30" s="117"/>
      <c r="BZ30" s="117"/>
      <c r="CA30" s="117"/>
      <c r="CB30" s="117"/>
      <c r="CC30" s="117"/>
      <c r="CD30" s="117"/>
      <c r="CE30" s="117"/>
      <c r="CF30" s="117"/>
      <c r="CG30" s="117"/>
      <c r="CH30" s="117"/>
      <c r="CI30" s="117"/>
      <c r="CJ30" s="117"/>
      <c r="CK30" s="117"/>
      <c r="CL30" s="117"/>
      <c r="CM30" s="117"/>
      <c r="CN30" s="117"/>
      <c r="CO30" s="117"/>
      <c r="CP30" s="117"/>
      <c r="CQ30" s="117"/>
      <c r="CR30" s="117"/>
      <c r="CS30" s="117"/>
      <c r="CT30" s="117"/>
      <c r="CU30" s="117"/>
      <c r="CV30" s="117"/>
      <c r="CW30" s="117"/>
      <c r="CX30" s="117"/>
      <c r="CY30" s="117"/>
      <c r="CZ30" s="117"/>
      <c r="DA30" s="117"/>
      <c r="DB30" s="117"/>
      <c r="DC30" s="117"/>
      <c r="DD30" s="117"/>
      <c r="DE30" s="117"/>
      <c r="DF30" s="117"/>
      <c r="DG30" s="117"/>
      <c r="DH30" s="117"/>
      <c r="DI30" s="117"/>
      <c r="DJ30" s="117"/>
      <c r="DK30" s="117"/>
      <c r="DL30" s="117"/>
      <c r="DM30" s="117"/>
      <c r="DN30" s="117"/>
      <c r="DO30" s="117"/>
      <c r="DP30" s="117"/>
      <c r="DQ30" s="117"/>
      <c r="DR30" s="117"/>
      <c r="DS30" s="117"/>
      <c r="DT30" s="117"/>
      <c r="DU30" s="117"/>
      <c r="DV30" s="117"/>
      <c r="DW30" s="117"/>
      <c r="DX30" s="117"/>
      <c r="DY30" s="117"/>
      <c r="DZ30" s="117"/>
      <c r="EA30" s="117"/>
      <c r="EB30" s="117"/>
      <c r="EC30" s="117"/>
      <c r="ED30" s="117"/>
      <c r="EE30" s="117"/>
      <c r="EF30" s="117"/>
      <c r="EG30" s="117"/>
      <c r="EH30" s="117"/>
      <c r="EI30" s="117"/>
      <c r="EJ30" s="117"/>
      <c r="EK30" s="117"/>
      <c r="EL30" s="117"/>
      <c r="EM30" s="117"/>
      <c r="EN30" s="117"/>
      <c r="EO30" s="117"/>
      <c r="EP30" s="117"/>
      <c r="EQ30" s="117"/>
      <c r="ER30" s="117"/>
      <c r="ES30" s="117"/>
      <c r="ET30" s="117"/>
      <c r="EU30" s="117"/>
      <c r="EV30" s="117"/>
      <c r="EW30" s="117"/>
      <c r="EX30" s="117"/>
      <c r="EY30" s="117"/>
      <c r="EZ30" s="117"/>
      <c r="FA30" s="117"/>
      <c r="FB30" s="117"/>
      <c r="FC30" s="117"/>
      <c r="FD30" s="117"/>
      <c r="FE30" s="117"/>
      <c r="FF30" s="117"/>
      <c r="FG30" s="117"/>
      <c r="FH30" s="117"/>
      <c r="FI30" s="117"/>
      <c r="FJ30" s="117"/>
      <c r="FK30" s="117"/>
      <c r="FL30" s="117"/>
      <c r="FM30" s="117"/>
      <c r="FN30" s="117"/>
      <c r="FO30" s="117"/>
      <c r="FP30" s="117"/>
      <c r="FQ30" s="117"/>
      <c r="FR30" s="117"/>
      <c r="FS30" s="117"/>
      <c r="FT30" s="117"/>
      <c r="FU30" s="117"/>
      <c r="FV30" s="117"/>
      <c r="FW30" s="117"/>
      <c r="FX30" s="117"/>
      <c r="FY30" s="117"/>
      <c r="FZ30" s="117"/>
      <c r="GA30" s="117"/>
      <c r="GB30" s="117"/>
      <c r="GC30" s="117"/>
      <c r="GD30" s="117"/>
      <c r="GE30" s="117"/>
      <c r="GF30" s="117"/>
      <c r="GG30" s="117"/>
      <c r="GH30" s="117"/>
      <c r="GI30" s="117"/>
      <c r="GJ30" s="117"/>
      <c r="GK30" s="117"/>
      <c r="GL30" s="117"/>
      <c r="GM30" s="117"/>
      <c r="GN30" s="117"/>
      <c r="GO30" s="117"/>
      <c r="GP30" s="117"/>
      <c r="GQ30" s="117"/>
      <c r="GR30" s="117"/>
      <c r="GS30" s="117"/>
      <c r="GT30" s="117"/>
      <c r="GU30" s="117"/>
      <c r="GV30" s="117"/>
      <c r="GW30" s="117"/>
      <c r="GX30" s="117"/>
      <c r="GY30" s="117"/>
      <c r="GZ30" s="117"/>
      <c r="HA30" s="117"/>
      <c r="HB30" s="117"/>
      <c r="HC30" s="117"/>
      <c r="HD30" s="117"/>
      <c r="HE30" s="117"/>
      <c r="HF30" s="117"/>
      <c r="HG30" s="117"/>
      <c r="HH30" s="117"/>
      <c r="HI30" s="117"/>
      <c r="HJ30" s="117"/>
      <c r="HK30" s="117"/>
      <c r="HL30" s="117"/>
      <c r="HM30" s="117"/>
      <c r="HN30" s="117"/>
      <c r="HO30" s="117"/>
      <c r="HP30" s="117"/>
    </row>
    <row r="31" spans="1:224" ht="13.5" thickBot="1" x14ac:dyDescent="0.25">
      <c r="A31" s="1049"/>
      <c r="B31" s="220" t="s">
        <v>66</v>
      </c>
      <c r="C31" s="713"/>
      <c r="D31" s="714"/>
      <c r="E31" s="615" t="s">
        <v>1</v>
      </c>
      <c r="F31" s="678" t="s">
        <v>1</v>
      </c>
      <c r="G31" s="716"/>
      <c r="H31" s="715"/>
      <c r="I31" s="192">
        <f t="shared" si="12"/>
        <v>0</v>
      </c>
      <c r="J31" s="192">
        <f t="shared" si="5"/>
        <v>0</v>
      </c>
      <c r="K31" s="46"/>
      <c r="L31" s="116"/>
      <c r="M31" s="216"/>
      <c r="N31" s="216"/>
      <c r="O31" s="58"/>
      <c r="P31" s="58"/>
      <c r="Q31" s="117"/>
      <c r="R31" s="117"/>
      <c r="S31" s="725"/>
      <c r="T31" s="725"/>
      <c r="U31" s="725"/>
      <c r="V31" s="1032"/>
      <c r="W31" s="67" t="s">
        <v>66</v>
      </c>
      <c r="X31" s="69" t="str">
        <f t="shared" si="13"/>
        <v/>
      </c>
      <c r="Y31" s="140" t="str">
        <f t="shared" si="20"/>
        <v/>
      </c>
      <c r="Z31" s="140" t="str">
        <f t="shared" si="14"/>
        <v/>
      </c>
      <c r="AA31" s="140" t="str">
        <f t="shared" si="21"/>
        <v/>
      </c>
      <c r="AB31" s="140" t="str">
        <f t="shared" si="15"/>
        <v/>
      </c>
      <c r="AC31" s="160" t="str">
        <f t="shared" si="22"/>
        <v/>
      </c>
      <c r="AD31" s="644">
        <v>1670</v>
      </c>
      <c r="AE31" s="648">
        <v>2145</v>
      </c>
      <c r="AF31" s="648">
        <v>1790</v>
      </c>
      <c r="AG31" s="656">
        <v>2240</v>
      </c>
      <c r="AH31" s="69" t="str">
        <f t="shared" si="16"/>
        <v/>
      </c>
      <c r="AI31" s="140" t="str">
        <f t="shared" si="23"/>
        <v/>
      </c>
      <c r="AJ31" s="140" t="str">
        <f t="shared" si="17"/>
        <v/>
      </c>
      <c r="AK31" s="140" t="str">
        <f t="shared" si="24"/>
        <v/>
      </c>
      <c r="AL31" s="140" t="str">
        <f t="shared" si="18"/>
        <v/>
      </c>
      <c r="AM31" s="160" t="str">
        <f t="shared" si="25"/>
        <v/>
      </c>
      <c r="AN31" s="644">
        <v>3340</v>
      </c>
      <c r="AO31" s="648">
        <v>4290</v>
      </c>
      <c r="AP31" s="648">
        <v>3580</v>
      </c>
      <c r="AQ31" s="656">
        <v>4480</v>
      </c>
      <c r="AR31" s="103"/>
      <c r="AS31" s="612" t="s">
        <v>105</v>
      </c>
      <c r="AT31" s="158" t="str">
        <f>IF('New 8 Year'!O29&gt;=1,AV31,"")</f>
        <v/>
      </c>
      <c r="AU31" s="159" t="str">
        <f>IF('New 8 Year'!P29&gt;=1,AW31,"")</f>
        <v/>
      </c>
      <c r="AV31" s="660">
        <v>1090</v>
      </c>
      <c r="AW31" s="663">
        <v>1235</v>
      </c>
      <c r="AX31" s="117"/>
      <c r="AY31" s="619" t="str">
        <f>IF('New 8 Year'!O29&gt;=1,BA31,"")</f>
        <v/>
      </c>
      <c r="AZ31" s="619" t="str">
        <f>IF('New 8 Year'!P29&gt;=1,BB31,"")</f>
        <v/>
      </c>
      <c r="BA31" s="621">
        <f t="shared" si="26"/>
        <v>2180</v>
      </c>
      <c r="BB31" s="621">
        <f t="shared" si="26"/>
        <v>2470</v>
      </c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117"/>
      <c r="BX31" s="117"/>
      <c r="BY31" s="117"/>
      <c r="BZ31" s="117"/>
      <c r="CA31" s="117"/>
      <c r="CB31" s="117"/>
      <c r="CC31" s="117"/>
      <c r="CD31" s="117"/>
      <c r="CE31" s="117"/>
      <c r="CF31" s="117"/>
      <c r="CG31" s="117"/>
      <c r="CH31" s="117"/>
      <c r="CI31" s="117"/>
      <c r="CJ31" s="117"/>
      <c r="CK31" s="117"/>
      <c r="CL31" s="117"/>
      <c r="CM31" s="117"/>
      <c r="CN31" s="117"/>
      <c r="CO31" s="117"/>
      <c r="CP31" s="117"/>
      <c r="CQ31" s="117"/>
      <c r="CR31" s="117"/>
      <c r="CS31" s="117"/>
      <c r="CT31" s="117"/>
      <c r="CU31" s="117"/>
      <c r="CV31" s="117"/>
      <c r="CW31" s="117"/>
      <c r="CX31" s="117"/>
      <c r="CY31" s="117"/>
      <c r="CZ31" s="117"/>
      <c r="DA31" s="117"/>
      <c r="DB31" s="117"/>
      <c r="DC31" s="117"/>
      <c r="DD31" s="117"/>
      <c r="DE31" s="117"/>
      <c r="DF31" s="117"/>
      <c r="DG31" s="117"/>
      <c r="DH31" s="117"/>
      <c r="DI31" s="117"/>
      <c r="DJ31" s="117"/>
      <c r="DK31" s="117"/>
      <c r="DL31" s="117"/>
      <c r="DM31" s="117"/>
      <c r="DN31" s="117"/>
      <c r="DO31" s="117"/>
      <c r="DP31" s="117"/>
      <c r="DQ31" s="117"/>
      <c r="DR31" s="117"/>
      <c r="DS31" s="117"/>
      <c r="DT31" s="117"/>
      <c r="DU31" s="117"/>
      <c r="DV31" s="117"/>
      <c r="DW31" s="117"/>
      <c r="DX31" s="117"/>
      <c r="DY31" s="117"/>
      <c r="DZ31" s="117"/>
      <c r="EA31" s="117"/>
      <c r="EB31" s="117"/>
      <c r="EC31" s="117"/>
      <c r="ED31" s="117"/>
      <c r="EE31" s="117"/>
      <c r="EF31" s="117"/>
      <c r="EG31" s="117"/>
      <c r="EH31" s="117"/>
      <c r="EI31" s="117"/>
      <c r="EJ31" s="117"/>
      <c r="EK31" s="117"/>
      <c r="EL31" s="117"/>
      <c r="EM31" s="117"/>
      <c r="EN31" s="117"/>
      <c r="EO31" s="117"/>
      <c r="EP31" s="117"/>
      <c r="EQ31" s="117"/>
      <c r="ER31" s="117"/>
      <c r="ES31" s="117"/>
      <c r="ET31" s="117"/>
      <c r="EU31" s="117"/>
      <c r="EV31" s="117"/>
      <c r="EW31" s="117"/>
      <c r="EX31" s="117"/>
      <c r="EY31" s="117"/>
      <c r="EZ31" s="117"/>
      <c r="FA31" s="117"/>
      <c r="FB31" s="117"/>
      <c r="FC31" s="117"/>
      <c r="FD31" s="117"/>
      <c r="FE31" s="117"/>
      <c r="FF31" s="117"/>
      <c r="FG31" s="117"/>
      <c r="FH31" s="117"/>
      <c r="FI31" s="117"/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  <c r="HN31" s="117"/>
      <c r="HO31" s="117"/>
      <c r="HP31" s="117"/>
    </row>
    <row r="32" spans="1:224" ht="13.5" thickBot="1" x14ac:dyDescent="0.25">
      <c r="A32" s="1050"/>
      <c r="B32" s="222" t="s">
        <v>67</v>
      </c>
      <c r="C32" s="717"/>
      <c r="D32" s="718"/>
      <c r="E32" s="617" t="s">
        <v>1</v>
      </c>
      <c r="F32" s="731" t="s">
        <v>1</v>
      </c>
      <c r="G32" s="720"/>
      <c r="H32" s="719"/>
      <c r="I32" s="194">
        <f t="shared" si="12"/>
        <v>0</v>
      </c>
      <c r="J32" s="194">
        <f t="shared" si="5"/>
        <v>0</v>
      </c>
      <c r="K32" s="46"/>
      <c r="L32" s="116"/>
      <c r="M32" s="216"/>
      <c r="N32" s="216"/>
      <c r="O32" s="58"/>
      <c r="P32" s="58"/>
      <c r="Q32" s="117"/>
      <c r="R32" s="117"/>
      <c r="S32" s="725"/>
      <c r="T32" s="725"/>
      <c r="U32" s="725"/>
      <c r="V32" s="1032"/>
      <c r="W32" s="121" t="s">
        <v>67</v>
      </c>
      <c r="X32" s="77" t="str">
        <f t="shared" si="13"/>
        <v/>
      </c>
      <c r="Y32" s="148" t="str">
        <f t="shared" si="20"/>
        <v/>
      </c>
      <c r="Z32" s="148" t="str">
        <f t="shared" si="14"/>
        <v/>
      </c>
      <c r="AA32" s="148" t="str">
        <f t="shared" si="21"/>
        <v/>
      </c>
      <c r="AB32" s="148" t="str">
        <f t="shared" si="15"/>
        <v/>
      </c>
      <c r="AC32" s="165" t="str">
        <f t="shared" si="22"/>
        <v/>
      </c>
      <c r="AD32" s="645">
        <v>2415</v>
      </c>
      <c r="AE32" s="649">
        <v>3120</v>
      </c>
      <c r="AF32" s="649">
        <v>2570</v>
      </c>
      <c r="AG32" s="657">
        <v>3245</v>
      </c>
      <c r="AH32" s="77" t="str">
        <f t="shared" si="16"/>
        <v/>
      </c>
      <c r="AI32" s="148" t="str">
        <f t="shared" si="23"/>
        <v/>
      </c>
      <c r="AJ32" s="148" t="str">
        <f t="shared" si="17"/>
        <v/>
      </c>
      <c r="AK32" s="148" t="str">
        <f t="shared" si="24"/>
        <v/>
      </c>
      <c r="AL32" s="148" t="str">
        <f t="shared" si="18"/>
        <v/>
      </c>
      <c r="AM32" s="165" t="str">
        <f t="shared" si="25"/>
        <v/>
      </c>
      <c r="AN32" s="645">
        <v>4830</v>
      </c>
      <c r="AO32" s="649">
        <v>6240</v>
      </c>
      <c r="AP32" s="649">
        <v>5140</v>
      </c>
      <c r="AQ32" s="657">
        <v>6490</v>
      </c>
      <c r="AR32" s="103"/>
      <c r="AS32" s="46"/>
      <c r="AT32" s="34"/>
      <c r="AU32" s="34"/>
      <c r="AV32" s="622"/>
      <c r="AW32" s="622"/>
      <c r="AX32" s="117"/>
      <c r="AY32" s="34"/>
      <c r="AZ32" s="34"/>
      <c r="BA32" s="622"/>
      <c r="BB32" s="622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7"/>
      <c r="CB32" s="117"/>
      <c r="CC32" s="117"/>
      <c r="CD32" s="117"/>
      <c r="CE32" s="117"/>
      <c r="CF32" s="117"/>
      <c r="CG32" s="117"/>
      <c r="CH32" s="117"/>
      <c r="CI32" s="117"/>
      <c r="CJ32" s="117"/>
      <c r="CK32" s="117"/>
      <c r="CL32" s="117"/>
      <c r="CM32" s="117"/>
      <c r="CN32" s="117"/>
      <c r="CO32" s="117"/>
      <c r="CP32" s="117"/>
      <c r="CQ32" s="117"/>
      <c r="CR32" s="117"/>
      <c r="CS32" s="117"/>
      <c r="CT32" s="117"/>
      <c r="CU32" s="117"/>
      <c r="CV32" s="117"/>
      <c r="CW32" s="117"/>
      <c r="CX32" s="117"/>
      <c r="CY32" s="117"/>
      <c r="CZ32" s="117"/>
      <c r="DA32" s="117"/>
      <c r="DB32" s="117"/>
      <c r="DC32" s="117"/>
      <c r="DD32" s="117"/>
      <c r="DE32" s="117"/>
      <c r="DF32" s="117"/>
      <c r="DG32" s="117"/>
      <c r="DH32" s="117"/>
      <c r="DI32" s="117"/>
      <c r="DJ32" s="117"/>
      <c r="DK32" s="117"/>
      <c r="DL32" s="117"/>
      <c r="DM32" s="117"/>
      <c r="DN32" s="117"/>
      <c r="DO32" s="117"/>
      <c r="DP32" s="117"/>
      <c r="DQ32" s="117"/>
      <c r="DR32" s="117"/>
      <c r="DS32" s="117"/>
      <c r="DT32" s="117"/>
      <c r="DU32" s="117"/>
      <c r="DV32" s="117"/>
      <c r="DW32" s="117"/>
      <c r="DX32" s="117"/>
      <c r="DY32" s="117"/>
      <c r="DZ32" s="117"/>
      <c r="EA32" s="117"/>
      <c r="EB32" s="117"/>
      <c r="EC32" s="117"/>
      <c r="ED32" s="117"/>
      <c r="EE32" s="117"/>
      <c r="EF32" s="117"/>
      <c r="EG32" s="117"/>
      <c r="EH32" s="117"/>
      <c r="EI32" s="117"/>
      <c r="EJ32" s="117"/>
      <c r="EK32" s="117"/>
      <c r="EL32" s="117"/>
      <c r="EM32" s="117"/>
      <c r="EN32" s="117"/>
      <c r="EO32" s="117"/>
      <c r="EP32" s="117"/>
      <c r="EQ32" s="117"/>
      <c r="ER32" s="117"/>
      <c r="ES32" s="117"/>
      <c r="ET32" s="117"/>
      <c r="EU32" s="117"/>
      <c r="EV32" s="117"/>
      <c r="EW32" s="117"/>
      <c r="EX32" s="117"/>
      <c r="EY32" s="117"/>
      <c r="EZ32" s="117"/>
      <c r="FA32" s="117"/>
      <c r="FB32" s="117"/>
      <c r="FC32" s="117"/>
      <c r="FD32" s="117"/>
      <c r="FE32" s="117"/>
      <c r="FF32" s="117"/>
      <c r="FG32" s="117"/>
      <c r="FH32" s="117"/>
      <c r="FI32" s="117"/>
      <c r="FJ32" s="117"/>
      <c r="FK32" s="117"/>
      <c r="FL32" s="117"/>
      <c r="FM32" s="117"/>
      <c r="FN32" s="117"/>
      <c r="FO32" s="117"/>
      <c r="FP32" s="117"/>
      <c r="FQ32" s="117"/>
      <c r="FR32" s="117"/>
      <c r="FS32" s="117"/>
      <c r="FT32" s="117"/>
      <c r="FU32" s="117"/>
      <c r="FV32" s="117"/>
      <c r="FW32" s="117"/>
      <c r="FX32" s="117"/>
      <c r="FY32" s="117"/>
      <c r="FZ32" s="117"/>
      <c r="GA32" s="117"/>
      <c r="GB32" s="117"/>
      <c r="GC32" s="117"/>
      <c r="GD32" s="117"/>
      <c r="GE32" s="117"/>
      <c r="GF32" s="117"/>
      <c r="GG32" s="117"/>
      <c r="GH32" s="117"/>
      <c r="GI32" s="117"/>
      <c r="GJ32" s="117"/>
      <c r="GK32" s="117"/>
      <c r="GL32" s="117"/>
      <c r="GM32" s="117"/>
      <c r="GN32" s="117"/>
      <c r="GO32" s="117"/>
      <c r="GP32" s="117"/>
      <c r="GQ32" s="117"/>
      <c r="GR32" s="117"/>
      <c r="GS32" s="117"/>
      <c r="GT32" s="117"/>
      <c r="GU32" s="117"/>
      <c r="GV32" s="117"/>
      <c r="GW32" s="117"/>
      <c r="GX32" s="117"/>
      <c r="GY32" s="117"/>
      <c r="GZ32" s="117"/>
      <c r="HA32" s="117"/>
      <c r="HB32" s="117"/>
      <c r="HC32" s="117"/>
      <c r="HD32" s="117"/>
      <c r="HE32" s="117"/>
      <c r="HF32" s="117"/>
      <c r="HG32" s="117"/>
      <c r="HH32" s="117"/>
      <c r="HI32" s="117"/>
      <c r="HJ32" s="117"/>
      <c r="HK32" s="117"/>
      <c r="HL32" s="117"/>
      <c r="HM32" s="117"/>
      <c r="HN32" s="117"/>
      <c r="HO32" s="117"/>
      <c r="HP32" s="117"/>
    </row>
    <row r="33" spans="1:224" x14ac:dyDescent="0.2">
      <c r="A33" s="46"/>
      <c r="B33" s="219"/>
      <c r="C33" s="79"/>
      <c r="D33" s="79"/>
      <c r="E33" s="79"/>
      <c r="F33" s="79"/>
      <c r="G33" s="79"/>
      <c r="H33" s="79"/>
      <c r="I33" s="195"/>
      <c r="J33" s="195"/>
      <c r="K33" s="46"/>
      <c r="L33" s="116"/>
      <c r="M33" s="216"/>
      <c r="N33" s="216"/>
      <c r="O33" s="58"/>
      <c r="P33" s="58"/>
      <c r="Q33" s="117"/>
      <c r="R33" s="117"/>
      <c r="S33" s="725"/>
      <c r="T33" s="725"/>
      <c r="U33" s="725"/>
      <c r="W33" s="127"/>
      <c r="X33" s="47"/>
      <c r="Y33" s="47"/>
      <c r="Z33" s="47"/>
      <c r="AA33" s="47"/>
      <c r="AB33" s="47"/>
      <c r="AC33" s="47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46"/>
      <c r="AT33" s="34"/>
      <c r="AU33" s="34"/>
      <c r="AV33" s="622"/>
      <c r="AW33" s="622"/>
      <c r="AX33" s="179"/>
      <c r="AY33" s="34"/>
      <c r="AZ33" s="34"/>
      <c r="BA33" s="622"/>
      <c r="BB33" s="622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  <c r="CG33" s="179"/>
      <c r="CH33" s="179"/>
      <c r="CI33" s="179"/>
      <c r="CJ33" s="179"/>
      <c r="CK33" s="179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79"/>
      <c r="DL33" s="179"/>
      <c r="DM33" s="179"/>
      <c r="DN33" s="179"/>
      <c r="DO33" s="179"/>
      <c r="DP33" s="179"/>
      <c r="DQ33" s="179"/>
      <c r="DR33" s="179"/>
      <c r="DS33" s="179"/>
      <c r="DT33" s="179"/>
      <c r="DU33" s="179"/>
      <c r="DV33" s="179"/>
      <c r="DW33" s="179"/>
      <c r="DX33" s="179"/>
      <c r="DY33" s="179"/>
      <c r="DZ33" s="179"/>
      <c r="EA33" s="179"/>
      <c r="EB33" s="179"/>
      <c r="EC33" s="179"/>
      <c r="ED33" s="179"/>
      <c r="EE33" s="179"/>
      <c r="EF33" s="179"/>
      <c r="EG33" s="179"/>
      <c r="EH33" s="179"/>
      <c r="EI33" s="179"/>
      <c r="EJ33" s="179"/>
      <c r="EK33" s="179"/>
      <c r="EL33" s="179"/>
      <c r="EM33" s="179"/>
      <c r="EN33" s="179"/>
      <c r="EO33" s="179"/>
      <c r="EP33" s="179"/>
      <c r="EQ33" s="179"/>
      <c r="ER33" s="179"/>
      <c r="ES33" s="179"/>
      <c r="ET33" s="179"/>
      <c r="EU33" s="179"/>
      <c r="EV33" s="179"/>
      <c r="EW33" s="179"/>
      <c r="EX33" s="179"/>
      <c r="EY33" s="179"/>
      <c r="EZ33" s="179"/>
      <c r="FA33" s="179"/>
      <c r="FB33" s="179"/>
      <c r="FC33" s="179"/>
      <c r="FD33" s="179"/>
      <c r="FE33" s="179"/>
      <c r="FF33" s="179"/>
      <c r="FG33" s="179"/>
      <c r="FH33" s="179"/>
      <c r="FI33" s="179"/>
      <c r="FJ33" s="179"/>
      <c r="FK33" s="179"/>
      <c r="FL33" s="179"/>
      <c r="FM33" s="179"/>
      <c r="FN33" s="179"/>
      <c r="FO33" s="179"/>
      <c r="FP33" s="179"/>
      <c r="FQ33" s="179"/>
      <c r="FR33" s="179"/>
      <c r="FS33" s="179"/>
      <c r="FT33" s="179"/>
      <c r="FU33" s="179"/>
      <c r="FV33" s="179"/>
      <c r="FW33" s="179"/>
      <c r="FX33" s="179"/>
      <c r="FY33" s="179"/>
      <c r="FZ33" s="179"/>
      <c r="GA33" s="179"/>
      <c r="GB33" s="179"/>
      <c r="GC33" s="179"/>
      <c r="GD33" s="179"/>
      <c r="GE33" s="179"/>
      <c r="GF33" s="179"/>
      <c r="GG33" s="179"/>
      <c r="GH33" s="179"/>
      <c r="GI33" s="179"/>
      <c r="GJ33" s="179"/>
      <c r="GK33" s="179"/>
      <c r="GL33" s="179"/>
      <c r="GM33" s="179"/>
      <c r="GN33" s="179"/>
      <c r="GO33" s="179"/>
      <c r="GP33" s="179"/>
      <c r="GQ33" s="179"/>
      <c r="GR33" s="179"/>
      <c r="GS33" s="179"/>
      <c r="GT33" s="179"/>
      <c r="GU33" s="179"/>
      <c r="GV33" s="179"/>
      <c r="GW33" s="179"/>
      <c r="GX33" s="179"/>
      <c r="GY33" s="179"/>
      <c r="GZ33" s="179"/>
      <c r="HA33" s="179"/>
      <c r="HB33" s="179"/>
      <c r="HC33" s="179"/>
      <c r="HD33" s="179"/>
      <c r="HE33" s="179"/>
      <c r="HF33" s="179"/>
      <c r="HG33" s="179"/>
      <c r="HH33" s="179"/>
      <c r="HI33" s="179"/>
      <c r="HJ33" s="179"/>
      <c r="HK33" s="179"/>
      <c r="HL33" s="179"/>
      <c r="HM33" s="179"/>
      <c r="HN33" s="179"/>
      <c r="HO33" s="179"/>
      <c r="HP33" s="179"/>
    </row>
    <row r="34" spans="1:224" s="125" customFormat="1" ht="13.5" thickBot="1" x14ac:dyDescent="0.25">
      <c r="A34" s="123"/>
      <c r="I34" s="124"/>
      <c r="J34" s="124"/>
      <c r="L34" s="469"/>
      <c r="M34" s="469"/>
      <c r="N34" s="469"/>
      <c r="O34" s="469"/>
      <c r="P34" s="469"/>
      <c r="Q34" s="179"/>
      <c r="R34" s="179"/>
      <c r="S34" s="725"/>
      <c r="T34" s="725"/>
      <c r="U34" s="725"/>
      <c r="V34" s="123"/>
      <c r="W34" s="127"/>
      <c r="X34" s="47"/>
      <c r="Y34" s="47"/>
      <c r="Z34" s="47"/>
      <c r="AA34" s="47"/>
      <c r="AB34" s="47"/>
      <c r="AC34" s="47"/>
      <c r="AD34" s="103"/>
      <c r="AE34" s="45"/>
      <c r="AF34" s="103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T34" s="34"/>
      <c r="AU34" s="34"/>
      <c r="AV34" s="622"/>
      <c r="AW34" s="622"/>
      <c r="AX34" s="117"/>
      <c r="AY34" s="34"/>
      <c r="AZ34" s="34"/>
      <c r="BA34" s="622"/>
      <c r="BB34" s="622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7"/>
      <c r="BT34" s="117"/>
      <c r="BU34" s="117"/>
      <c r="BV34" s="117"/>
      <c r="BW34" s="117"/>
      <c r="BX34" s="117"/>
      <c r="BY34" s="117"/>
      <c r="BZ34" s="117"/>
      <c r="CA34" s="117"/>
      <c r="CB34" s="117"/>
      <c r="CC34" s="117"/>
      <c r="CD34" s="117"/>
      <c r="CE34" s="117"/>
      <c r="CF34" s="117"/>
      <c r="CG34" s="117"/>
      <c r="CH34" s="117"/>
      <c r="CI34" s="117"/>
      <c r="CJ34" s="117"/>
      <c r="CK34" s="117"/>
      <c r="CL34" s="117"/>
      <c r="CM34" s="117"/>
      <c r="CN34" s="117"/>
      <c r="CO34" s="117"/>
      <c r="CP34" s="117"/>
      <c r="CQ34" s="117"/>
      <c r="CR34" s="117"/>
      <c r="CS34" s="117"/>
      <c r="CT34" s="117"/>
      <c r="CU34" s="117"/>
      <c r="CV34" s="117"/>
      <c r="CW34" s="117"/>
      <c r="CX34" s="117"/>
      <c r="CY34" s="117"/>
      <c r="CZ34" s="117"/>
      <c r="DA34" s="117"/>
      <c r="DB34" s="117"/>
      <c r="DC34" s="117"/>
      <c r="DD34" s="117"/>
      <c r="DE34" s="117"/>
      <c r="DF34" s="117"/>
      <c r="DG34" s="117"/>
      <c r="DH34" s="117"/>
      <c r="DI34" s="117"/>
      <c r="DJ34" s="117"/>
      <c r="DK34" s="117"/>
      <c r="DL34" s="117"/>
      <c r="DM34" s="117"/>
      <c r="DN34" s="117"/>
      <c r="DO34" s="117"/>
      <c r="DP34" s="117"/>
      <c r="DQ34" s="117"/>
      <c r="DR34" s="117"/>
      <c r="DS34" s="117"/>
      <c r="DT34" s="117"/>
      <c r="DU34" s="117"/>
      <c r="DV34" s="117"/>
      <c r="DW34" s="117"/>
      <c r="DX34" s="117"/>
      <c r="DY34" s="117"/>
      <c r="DZ34" s="117"/>
      <c r="EA34" s="117"/>
      <c r="EB34" s="117"/>
      <c r="EC34" s="117"/>
      <c r="ED34" s="117"/>
      <c r="EE34" s="117"/>
      <c r="EF34" s="117"/>
      <c r="EG34" s="117"/>
      <c r="EH34" s="117"/>
      <c r="EI34" s="117"/>
      <c r="EJ34" s="117"/>
      <c r="EK34" s="117"/>
      <c r="EL34" s="117"/>
      <c r="EM34" s="117"/>
      <c r="EN34" s="117"/>
      <c r="EO34" s="117"/>
      <c r="EP34" s="117"/>
      <c r="EQ34" s="117"/>
      <c r="ER34" s="117"/>
      <c r="ES34" s="117"/>
      <c r="ET34" s="117"/>
      <c r="EU34" s="117"/>
      <c r="EV34" s="117"/>
      <c r="EW34" s="117"/>
      <c r="EX34" s="117"/>
      <c r="EY34" s="117"/>
      <c r="EZ34" s="117"/>
      <c r="FA34" s="117"/>
      <c r="FB34" s="117"/>
      <c r="FC34" s="117"/>
      <c r="FD34" s="117"/>
      <c r="FE34" s="117"/>
      <c r="FF34" s="117"/>
      <c r="FG34" s="117"/>
      <c r="FH34" s="117"/>
      <c r="FI34" s="117"/>
      <c r="FJ34" s="117"/>
      <c r="FK34" s="117"/>
      <c r="FL34" s="117"/>
      <c r="FM34" s="117"/>
      <c r="FN34" s="117"/>
      <c r="FO34" s="117"/>
      <c r="FP34" s="117"/>
      <c r="FQ34" s="117"/>
      <c r="FR34" s="117"/>
      <c r="FS34" s="117"/>
      <c r="FT34" s="117"/>
      <c r="FU34" s="117"/>
      <c r="FV34" s="117"/>
      <c r="FW34" s="117"/>
      <c r="FX34" s="117"/>
      <c r="FY34" s="117"/>
      <c r="FZ34" s="117"/>
      <c r="GA34" s="117"/>
      <c r="GB34" s="117"/>
      <c r="GC34" s="117"/>
      <c r="GD34" s="117"/>
      <c r="GE34" s="117"/>
      <c r="GF34" s="117"/>
      <c r="GG34" s="117"/>
      <c r="GH34" s="117"/>
      <c r="GI34" s="117"/>
      <c r="GJ34" s="117"/>
      <c r="GK34" s="117"/>
      <c r="GL34" s="117"/>
      <c r="GM34" s="117"/>
      <c r="GN34" s="117"/>
      <c r="GO34" s="117"/>
      <c r="GP34" s="117"/>
      <c r="GQ34" s="117"/>
      <c r="GR34" s="117"/>
      <c r="GS34" s="117"/>
      <c r="GT34" s="117"/>
      <c r="GU34" s="117"/>
      <c r="GV34" s="117"/>
      <c r="GW34" s="117"/>
      <c r="GX34" s="117"/>
      <c r="GY34" s="117"/>
      <c r="GZ34" s="117"/>
      <c r="HA34" s="117"/>
      <c r="HB34" s="117"/>
      <c r="HC34" s="117"/>
      <c r="HD34" s="117"/>
      <c r="HE34" s="117"/>
      <c r="HF34" s="117"/>
      <c r="HG34" s="117"/>
      <c r="HH34" s="117"/>
      <c r="HI34" s="117"/>
      <c r="HJ34" s="117"/>
      <c r="HK34" s="117"/>
      <c r="HL34" s="117"/>
      <c r="HM34" s="117"/>
      <c r="HN34" s="117"/>
      <c r="HO34" s="117"/>
      <c r="HP34" s="117"/>
    </row>
    <row r="35" spans="1:224" s="132" customFormat="1" ht="13.5" thickBot="1" x14ac:dyDescent="0.25">
      <c r="A35" s="294"/>
      <c r="I35" s="664"/>
      <c r="J35" s="664"/>
      <c r="L35" s="548" t="s">
        <v>81</v>
      </c>
      <c r="M35" s="1041" t="s">
        <v>107</v>
      </c>
      <c r="N35" s="1042"/>
      <c r="O35" s="738"/>
      <c r="P35" s="739"/>
      <c r="Q35" s="162">
        <f>SUM(AT35:AU35)</f>
        <v>0</v>
      </c>
      <c r="R35" s="162">
        <f>SUM(AY35:AZ35)</f>
        <v>0</v>
      </c>
      <c r="S35" s="725"/>
      <c r="T35" s="725"/>
      <c r="U35" s="725"/>
      <c r="V35" s="294"/>
      <c r="W35" s="628"/>
      <c r="X35" s="47"/>
      <c r="Y35" s="47"/>
      <c r="Z35" s="629"/>
      <c r="AA35" s="629"/>
      <c r="AB35" s="629"/>
      <c r="AC35" s="629"/>
      <c r="AD35" s="303"/>
      <c r="AE35" s="303"/>
      <c r="AF35" s="629"/>
      <c r="AG35" s="629"/>
      <c r="AH35" s="629"/>
      <c r="AI35" s="629"/>
      <c r="AJ35" s="629"/>
      <c r="AK35" s="629"/>
      <c r="AL35" s="629"/>
      <c r="AM35" s="629"/>
      <c r="AN35" s="629"/>
      <c r="AO35" s="629"/>
      <c r="AP35" s="629"/>
      <c r="AQ35" s="629"/>
      <c r="AR35" s="629"/>
      <c r="AS35" s="637" t="s">
        <v>107</v>
      </c>
      <c r="AT35" s="624" t="str">
        <f>IF('New 8 Year'!O35="x",AV35,"")</f>
        <v/>
      </c>
      <c r="AU35" s="625" t="str">
        <f>IF('New 8 Year'!P35="x",AW35,"")</f>
        <v/>
      </c>
      <c r="AV35" s="626">
        <v>200</v>
      </c>
      <c r="AW35" s="627">
        <v>200</v>
      </c>
      <c r="AX35" s="117"/>
      <c r="AY35" s="624" t="str">
        <f>IF('New 8 Year'!O35="x",BA35,"")</f>
        <v/>
      </c>
      <c r="AZ35" s="624" t="str">
        <f>IF('New 8 Year'!P35="x",BB35,"")</f>
        <v/>
      </c>
      <c r="BA35" s="621">
        <v>400</v>
      </c>
      <c r="BB35" s="621">
        <v>400</v>
      </c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  <c r="CD35" s="117"/>
      <c r="CE35" s="117"/>
      <c r="CF35" s="117"/>
      <c r="CG35" s="117"/>
      <c r="CH35" s="117"/>
      <c r="CI35" s="117"/>
      <c r="CJ35" s="117"/>
      <c r="CK35" s="117"/>
      <c r="CL35" s="117"/>
      <c r="CM35" s="117"/>
      <c r="CN35" s="117"/>
      <c r="CO35" s="117"/>
      <c r="CP35" s="117"/>
      <c r="CQ35" s="117"/>
      <c r="CR35" s="117"/>
      <c r="CS35" s="117"/>
      <c r="CT35" s="117"/>
      <c r="CU35" s="117"/>
      <c r="CV35" s="117"/>
      <c r="CW35" s="117"/>
      <c r="CX35" s="117"/>
      <c r="CY35" s="117"/>
      <c r="CZ35" s="117"/>
      <c r="DA35" s="117"/>
      <c r="DB35" s="117"/>
      <c r="DC35" s="117"/>
      <c r="DD35" s="117"/>
      <c r="DE35" s="117"/>
      <c r="DF35" s="117"/>
      <c r="DG35" s="117"/>
      <c r="DH35" s="117"/>
      <c r="DI35" s="117"/>
      <c r="DJ35" s="117"/>
      <c r="DK35" s="117"/>
      <c r="DL35" s="117"/>
      <c r="DM35" s="117"/>
      <c r="DN35" s="117"/>
      <c r="DO35" s="117"/>
      <c r="DP35" s="117"/>
      <c r="DQ35" s="117"/>
      <c r="DR35" s="117"/>
      <c r="DS35" s="117"/>
      <c r="DT35" s="117"/>
      <c r="DU35" s="117"/>
      <c r="DV35" s="117"/>
      <c r="DW35" s="117"/>
      <c r="DX35" s="117"/>
      <c r="DY35" s="117"/>
      <c r="DZ35" s="117"/>
      <c r="EA35" s="117"/>
      <c r="EB35" s="117"/>
      <c r="EC35" s="117"/>
      <c r="ED35" s="117"/>
      <c r="EE35" s="117"/>
      <c r="EF35" s="117"/>
      <c r="EG35" s="117"/>
      <c r="EH35" s="117"/>
      <c r="EI35" s="117"/>
      <c r="EJ35" s="117"/>
      <c r="EK35" s="117"/>
      <c r="EL35" s="117"/>
      <c r="EM35" s="117"/>
      <c r="EN35" s="117"/>
      <c r="EO35" s="117"/>
      <c r="EP35" s="117"/>
      <c r="EQ35" s="117"/>
      <c r="ER35" s="117"/>
      <c r="ES35" s="117"/>
      <c r="ET35" s="117"/>
      <c r="EU35" s="117"/>
      <c r="EV35" s="117"/>
      <c r="EW35" s="117"/>
      <c r="EX35" s="117"/>
      <c r="EY35" s="117"/>
      <c r="EZ35" s="117"/>
      <c r="FA35" s="117"/>
      <c r="FB35" s="117"/>
      <c r="FC35" s="117"/>
      <c r="FD35" s="117"/>
      <c r="FE35" s="117"/>
      <c r="FF35" s="117"/>
      <c r="FG35" s="117"/>
      <c r="FH35" s="117"/>
      <c r="FI35" s="117"/>
      <c r="FJ35" s="117"/>
      <c r="FK35" s="117"/>
      <c r="FL35" s="117"/>
      <c r="FM35" s="117"/>
      <c r="FN35" s="117"/>
      <c r="FO35" s="117"/>
      <c r="FP35" s="117"/>
      <c r="FQ35" s="117"/>
      <c r="FR35" s="117"/>
      <c r="FS35" s="117"/>
      <c r="FT35" s="117"/>
      <c r="FU35" s="117"/>
      <c r="FV35" s="117"/>
      <c r="FW35" s="117"/>
      <c r="FX35" s="117"/>
      <c r="FY35" s="117"/>
      <c r="FZ35" s="117"/>
      <c r="GA35" s="117"/>
      <c r="GB35" s="117"/>
      <c r="GC35" s="117"/>
      <c r="GD35" s="117"/>
      <c r="GE35" s="117"/>
      <c r="GF35" s="117"/>
      <c r="GG35" s="117"/>
      <c r="GH35" s="117"/>
      <c r="GI35" s="117"/>
      <c r="GJ35" s="117"/>
      <c r="GK35" s="117"/>
      <c r="GL35" s="117"/>
      <c r="GM35" s="117"/>
      <c r="GN35" s="117"/>
      <c r="GO35" s="117"/>
      <c r="GP35" s="117"/>
      <c r="GQ35" s="117"/>
      <c r="GR35" s="117"/>
      <c r="GS35" s="117"/>
      <c r="GT35" s="117"/>
      <c r="GU35" s="117"/>
      <c r="GV35" s="117"/>
      <c r="GW35" s="117"/>
      <c r="GX35" s="117"/>
      <c r="GY35" s="117"/>
      <c r="GZ35" s="117"/>
      <c r="HA35" s="117"/>
      <c r="HB35" s="117"/>
      <c r="HC35" s="117"/>
      <c r="HD35" s="117"/>
      <c r="HE35" s="117"/>
      <c r="HF35" s="117"/>
      <c r="HG35" s="117"/>
      <c r="HH35" s="117"/>
      <c r="HI35" s="117"/>
      <c r="HJ35" s="117"/>
      <c r="HK35" s="117"/>
      <c r="HL35" s="117"/>
      <c r="HM35" s="117"/>
      <c r="HN35" s="117"/>
      <c r="HO35" s="117"/>
      <c r="HP35" s="117"/>
    </row>
    <row r="36" spans="1:224" s="132" customFormat="1" ht="13.5" thickBot="1" x14ac:dyDescent="0.25">
      <c r="S36" s="725"/>
      <c r="T36" s="725"/>
      <c r="U36" s="725"/>
      <c r="V36" s="294"/>
      <c r="W36" s="628"/>
      <c r="X36" s="47"/>
      <c r="Y36" s="47"/>
      <c r="Z36" s="629"/>
      <c r="AA36" s="629"/>
      <c r="AB36" s="629"/>
      <c r="AC36" s="629"/>
      <c r="AD36" s="303"/>
      <c r="AE36" s="303"/>
      <c r="AF36" s="629"/>
      <c r="AG36" s="629"/>
      <c r="AH36" s="629"/>
      <c r="AI36" s="629"/>
      <c r="AJ36" s="629"/>
      <c r="AK36" s="629"/>
      <c r="AL36" s="629"/>
      <c r="AM36" s="629"/>
      <c r="AN36" s="629"/>
      <c r="AO36" s="629"/>
      <c r="AP36" s="629"/>
      <c r="AQ36" s="629"/>
      <c r="AR36" s="629"/>
      <c r="AS36" s="213"/>
      <c r="AT36" s="33"/>
      <c r="AU36" s="33"/>
      <c r="AV36" s="38"/>
      <c r="AW36" s="38"/>
      <c r="AX36" s="183"/>
      <c r="AY36" s="33"/>
      <c r="AZ36" s="33"/>
      <c r="BA36" s="38"/>
      <c r="BB36" s="38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  <c r="EK36" s="183"/>
      <c r="EL36" s="183"/>
      <c r="EM36" s="183"/>
      <c r="EN36" s="183"/>
      <c r="EO36" s="183"/>
      <c r="EP36" s="183"/>
      <c r="EQ36" s="183"/>
      <c r="ER36" s="183"/>
      <c r="ES36" s="183"/>
      <c r="ET36" s="183"/>
      <c r="EU36" s="183"/>
      <c r="EV36" s="183"/>
      <c r="EW36" s="183"/>
      <c r="EX36" s="183"/>
      <c r="EY36" s="183"/>
      <c r="EZ36" s="183"/>
      <c r="FA36" s="183"/>
      <c r="FB36" s="183"/>
      <c r="FC36" s="183"/>
      <c r="FD36" s="183"/>
      <c r="FE36" s="183"/>
      <c r="FF36" s="183"/>
      <c r="FG36" s="183"/>
      <c r="FH36" s="183"/>
      <c r="FI36" s="183"/>
      <c r="FJ36" s="183"/>
      <c r="FK36" s="183"/>
      <c r="FL36" s="183"/>
      <c r="FM36" s="183"/>
      <c r="FN36" s="183"/>
      <c r="FO36" s="183"/>
      <c r="FP36" s="183"/>
      <c r="FQ36" s="183"/>
      <c r="FR36" s="183"/>
      <c r="FS36" s="183"/>
      <c r="FT36" s="183"/>
      <c r="FU36" s="183"/>
      <c r="FV36" s="183"/>
      <c r="FW36" s="183"/>
      <c r="FX36" s="183"/>
      <c r="FY36" s="183"/>
      <c r="FZ36" s="183"/>
      <c r="GA36" s="183"/>
      <c r="GB36" s="183"/>
      <c r="GC36" s="183"/>
      <c r="GD36" s="183"/>
      <c r="GE36" s="183"/>
      <c r="GF36" s="183"/>
      <c r="GG36" s="183"/>
      <c r="GH36" s="183"/>
      <c r="GI36" s="183"/>
      <c r="GJ36" s="183"/>
      <c r="GK36" s="183"/>
      <c r="GL36" s="183"/>
      <c r="GM36" s="183"/>
      <c r="GN36" s="183"/>
      <c r="GO36" s="183"/>
      <c r="GP36" s="183"/>
      <c r="GQ36" s="183"/>
      <c r="GR36" s="183"/>
      <c r="GS36" s="183"/>
      <c r="GT36" s="183"/>
      <c r="GU36" s="183"/>
      <c r="GV36" s="183"/>
      <c r="GW36" s="183"/>
      <c r="GX36" s="183"/>
      <c r="GY36" s="183"/>
      <c r="GZ36" s="183"/>
      <c r="HA36" s="183"/>
      <c r="HB36" s="183"/>
      <c r="HC36" s="183"/>
      <c r="HD36" s="183"/>
      <c r="HE36" s="183"/>
      <c r="HF36" s="183"/>
      <c r="HG36" s="183"/>
      <c r="HH36" s="183"/>
      <c r="HI36" s="183"/>
      <c r="HJ36" s="183"/>
      <c r="HK36" s="183"/>
      <c r="HL36" s="183"/>
      <c r="HM36" s="183"/>
      <c r="HN36" s="183"/>
      <c r="HO36" s="183"/>
      <c r="HP36" s="183"/>
    </row>
    <row r="37" spans="1:224" s="132" customFormat="1" ht="13.5" thickBot="1" x14ac:dyDescent="0.25">
      <c r="L37" s="1043" t="s">
        <v>108</v>
      </c>
      <c r="M37" s="1039" t="s">
        <v>127</v>
      </c>
      <c r="N37" s="1040"/>
      <c r="O37" s="381" t="s">
        <v>15</v>
      </c>
      <c r="P37" s="730"/>
      <c r="Q37" s="707">
        <f>SUM(AT37:AU37)</f>
        <v>0</v>
      </c>
      <c r="R37" s="685">
        <f>SUM(AY37:AZ37)</f>
        <v>0</v>
      </c>
      <c r="S37" s="725"/>
      <c r="T37" s="725"/>
      <c r="U37" s="725"/>
      <c r="AC37" s="629"/>
      <c r="AD37" s="303"/>
      <c r="AE37" s="303"/>
      <c r="AF37" s="629"/>
      <c r="AG37" s="629"/>
      <c r="AH37" s="629"/>
      <c r="AI37" s="629"/>
      <c r="AJ37" s="629"/>
      <c r="AK37" s="629"/>
      <c r="AL37" s="629"/>
      <c r="AM37" s="629"/>
      <c r="AN37" s="629"/>
      <c r="AO37" s="629"/>
      <c r="AP37" s="629"/>
      <c r="AQ37" s="629"/>
      <c r="AR37" s="629"/>
      <c r="AS37" s="638" t="s">
        <v>127</v>
      </c>
      <c r="AT37" s="619" t="str">
        <f>IF('New 8 Year'!O37="x",AV37,"")</f>
        <v/>
      </c>
      <c r="AU37" s="619" t="str">
        <f>IF('New 8 Year'!P37="x",AW37,"")</f>
        <v/>
      </c>
      <c r="AV37" s="653" t="s">
        <v>15</v>
      </c>
      <c r="AW37" s="621">
        <v>250</v>
      </c>
      <c r="AX37" s="117"/>
      <c r="AY37" s="619" t="str">
        <f>IF('New 8 Year'!V36="x",BA37,"")</f>
        <v/>
      </c>
      <c r="AZ37" s="619" t="str">
        <f>IF('New 8 Year'!P37="x",BB37,"")</f>
        <v/>
      </c>
      <c r="BA37" s="653" t="s">
        <v>15</v>
      </c>
      <c r="BB37" s="621">
        <v>500</v>
      </c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7"/>
      <c r="BT37" s="117"/>
      <c r="BU37" s="117"/>
      <c r="BV37" s="117"/>
      <c r="BW37" s="117"/>
      <c r="BX37" s="117"/>
      <c r="BY37" s="117"/>
      <c r="BZ37" s="117"/>
      <c r="CA37" s="117"/>
      <c r="CB37" s="117"/>
      <c r="CC37" s="117"/>
      <c r="CD37" s="117"/>
      <c r="CE37" s="117"/>
      <c r="CF37" s="117"/>
      <c r="CG37" s="117"/>
      <c r="CH37" s="117"/>
      <c r="CI37" s="117"/>
      <c r="CJ37" s="117"/>
      <c r="CK37" s="117"/>
      <c r="CL37" s="117"/>
      <c r="CM37" s="117"/>
      <c r="CN37" s="117"/>
      <c r="CO37" s="117"/>
      <c r="CP37" s="117"/>
      <c r="CQ37" s="117"/>
      <c r="CR37" s="117"/>
      <c r="CS37" s="117"/>
      <c r="CT37" s="117"/>
      <c r="CU37" s="117"/>
      <c r="CV37" s="117"/>
      <c r="CW37" s="117"/>
      <c r="CX37" s="117"/>
      <c r="CY37" s="117"/>
      <c r="CZ37" s="117"/>
      <c r="DA37" s="117"/>
      <c r="DB37" s="117"/>
      <c r="DC37" s="117"/>
      <c r="DD37" s="117"/>
      <c r="DE37" s="117"/>
      <c r="DF37" s="117"/>
      <c r="DG37" s="117"/>
      <c r="DH37" s="117"/>
      <c r="DI37" s="117"/>
      <c r="DJ37" s="117"/>
      <c r="DK37" s="117"/>
      <c r="DL37" s="117"/>
      <c r="DM37" s="117"/>
      <c r="DN37" s="117"/>
      <c r="DO37" s="117"/>
      <c r="DP37" s="117"/>
      <c r="DQ37" s="117"/>
      <c r="DR37" s="117"/>
      <c r="DS37" s="117"/>
      <c r="DT37" s="117"/>
      <c r="DU37" s="117"/>
      <c r="DV37" s="117"/>
      <c r="DW37" s="117"/>
      <c r="DX37" s="117"/>
      <c r="DY37" s="117"/>
      <c r="DZ37" s="117"/>
      <c r="EA37" s="117"/>
      <c r="EB37" s="117"/>
      <c r="EC37" s="117"/>
      <c r="ED37" s="117"/>
      <c r="EE37" s="117"/>
      <c r="EF37" s="117"/>
      <c r="EG37" s="117"/>
      <c r="EH37" s="117"/>
      <c r="EI37" s="117"/>
      <c r="EJ37" s="117"/>
      <c r="EK37" s="117"/>
      <c r="EL37" s="117"/>
      <c r="EM37" s="117"/>
      <c r="EN37" s="117"/>
      <c r="EO37" s="117"/>
      <c r="EP37" s="117"/>
      <c r="EQ37" s="117"/>
      <c r="ER37" s="117"/>
      <c r="ES37" s="117"/>
      <c r="ET37" s="117"/>
      <c r="EU37" s="117"/>
      <c r="EV37" s="117"/>
      <c r="EW37" s="117"/>
      <c r="EX37" s="117"/>
      <c r="EY37" s="117"/>
      <c r="EZ37" s="117"/>
      <c r="FA37" s="117"/>
      <c r="FB37" s="117"/>
      <c r="FC37" s="117"/>
      <c r="FD37" s="117"/>
      <c r="FE37" s="117"/>
      <c r="FF37" s="117"/>
      <c r="FG37" s="117"/>
      <c r="FH37" s="117"/>
      <c r="FI37" s="117"/>
      <c r="FJ37" s="117"/>
      <c r="FK37" s="117"/>
      <c r="FL37" s="117"/>
      <c r="FM37" s="117"/>
      <c r="FN37" s="117"/>
      <c r="FO37" s="117"/>
      <c r="FP37" s="117"/>
      <c r="FQ37" s="117"/>
      <c r="FR37" s="117"/>
      <c r="FS37" s="117"/>
      <c r="FT37" s="117"/>
      <c r="FU37" s="117"/>
      <c r="FV37" s="117"/>
      <c r="FW37" s="117"/>
      <c r="FX37" s="117"/>
      <c r="FY37" s="117"/>
      <c r="FZ37" s="117"/>
      <c r="GA37" s="117"/>
      <c r="GB37" s="117"/>
      <c r="GC37" s="117"/>
      <c r="GD37" s="117"/>
      <c r="GE37" s="117"/>
      <c r="GF37" s="117"/>
      <c r="GG37" s="117"/>
      <c r="GH37" s="117"/>
      <c r="GI37" s="117"/>
      <c r="GJ37" s="117"/>
      <c r="GK37" s="117"/>
      <c r="GL37" s="117"/>
      <c r="GM37" s="117"/>
      <c r="GN37" s="117"/>
      <c r="GO37" s="117"/>
      <c r="GP37" s="117"/>
      <c r="GQ37" s="117"/>
      <c r="GR37" s="117"/>
      <c r="GS37" s="117"/>
      <c r="GT37" s="117"/>
      <c r="GU37" s="117"/>
      <c r="GV37" s="117"/>
      <c r="GW37" s="117"/>
      <c r="GX37" s="117"/>
      <c r="GY37" s="117"/>
      <c r="GZ37" s="117"/>
      <c r="HA37" s="117"/>
      <c r="HB37" s="117"/>
      <c r="HC37" s="117"/>
      <c r="HD37" s="117"/>
      <c r="HE37" s="117"/>
      <c r="HF37" s="117"/>
      <c r="HG37" s="117"/>
      <c r="HH37" s="117"/>
      <c r="HI37" s="117"/>
      <c r="HJ37" s="117"/>
      <c r="HK37" s="117"/>
      <c r="HL37" s="117"/>
      <c r="HM37" s="117"/>
      <c r="HN37" s="117"/>
      <c r="HO37" s="117"/>
      <c r="HP37" s="117"/>
    </row>
    <row r="38" spans="1:224" s="132" customFormat="1" ht="13.5" thickBot="1" x14ac:dyDescent="0.25">
      <c r="L38" s="1044"/>
      <c r="M38" s="1033" t="s">
        <v>128</v>
      </c>
      <c r="N38" s="1034"/>
      <c r="O38" s="381" t="s">
        <v>15</v>
      </c>
      <c r="P38" s="731"/>
      <c r="Q38" s="706">
        <f>SUM(AT38:AU38)</f>
        <v>0</v>
      </c>
      <c r="R38" s="354">
        <f>SUM(AY38:AZ38)</f>
        <v>0</v>
      </c>
      <c r="S38" s="725"/>
      <c r="T38" s="725"/>
      <c r="U38" s="725"/>
      <c r="AC38" s="629"/>
      <c r="AD38" s="303"/>
      <c r="AE38" s="303"/>
      <c r="AF38" s="629"/>
      <c r="AG38" s="629"/>
      <c r="AH38" s="629"/>
      <c r="AI38" s="629"/>
      <c r="AJ38" s="629"/>
      <c r="AK38" s="629"/>
      <c r="AL38" s="629"/>
      <c r="AM38" s="629"/>
      <c r="AN38" s="629"/>
      <c r="AO38" s="629"/>
      <c r="AP38" s="629"/>
      <c r="AQ38" s="629"/>
      <c r="AR38" s="629"/>
      <c r="AS38" s="639" t="s">
        <v>128</v>
      </c>
      <c r="AT38" s="619" t="str">
        <f>IF('New 8 Year'!O38="x",AV38,"")</f>
        <v/>
      </c>
      <c r="AU38" s="619" t="str">
        <f>IF('New 8 Year'!P38="x",AW38,"")</f>
        <v/>
      </c>
      <c r="AV38" s="650" t="s">
        <v>15</v>
      </c>
      <c r="AW38" s="623">
        <v>450</v>
      </c>
      <c r="AX38" s="117"/>
      <c r="AY38" s="158" t="str">
        <f>IF('New 8 Year'!V37="x",BA38,"")</f>
        <v/>
      </c>
      <c r="AZ38" s="619" t="str">
        <f>IF('New 8 Year'!P38="x",BB38,"")</f>
        <v/>
      </c>
      <c r="BA38" s="650" t="s">
        <v>15</v>
      </c>
      <c r="BB38" s="621">
        <v>900</v>
      </c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7"/>
      <c r="CG38" s="117"/>
      <c r="CH38" s="117"/>
      <c r="CI38" s="117"/>
      <c r="CJ38" s="117"/>
      <c r="CK38" s="117"/>
      <c r="CL38" s="117"/>
      <c r="CM38" s="117"/>
      <c r="CN38" s="117"/>
      <c r="CO38" s="117"/>
      <c r="CP38" s="117"/>
      <c r="CQ38" s="117"/>
      <c r="CR38" s="117"/>
      <c r="CS38" s="117"/>
      <c r="CT38" s="117"/>
      <c r="CU38" s="117"/>
      <c r="CV38" s="117"/>
      <c r="CW38" s="117"/>
      <c r="CX38" s="117"/>
      <c r="CY38" s="117"/>
      <c r="CZ38" s="117"/>
      <c r="DA38" s="117"/>
      <c r="DB38" s="117"/>
      <c r="DC38" s="117"/>
      <c r="DD38" s="117"/>
      <c r="DE38" s="117"/>
      <c r="DF38" s="117"/>
      <c r="DG38" s="117"/>
      <c r="DH38" s="117"/>
      <c r="DI38" s="117"/>
      <c r="DJ38" s="117"/>
      <c r="DK38" s="117"/>
      <c r="DL38" s="117"/>
      <c r="DM38" s="117"/>
      <c r="DN38" s="117"/>
      <c r="DO38" s="117"/>
      <c r="DP38" s="117"/>
      <c r="DQ38" s="117"/>
      <c r="DR38" s="117"/>
      <c r="DS38" s="117"/>
      <c r="DT38" s="117"/>
      <c r="DU38" s="117"/>
      <c r="DV38" s="117"/>
      <c r="DW38" s="117"/>
      <c r="DX38" s="117"/>
      <c r="DY38" s="117"/>
      <c r="DZ38" s="117"/>
      <c r="EA38" s="117"/>
      <c r="EB38" s="117"/>
      <c r="EC38" s="117"/>
      <c r="ED38" s="117"/>
      <c r="EE38" s="117"/>
      <c r="EF38" s="117"/>
      <c r="EG38" s="117"/>
      <c r="EH38" s="117"/>
      <c r="EI38" s="117"/>
      <c r="EJ38" s="117"/>
      <c r="EK38" s="117"/>
      <c r="EL38" s="117"/>
      <c r="EM38" s="117"/>
      <c r="EN38" s="117"/>
      <c r="EO38" s="117"/>
      <c r="EP38" s="117"/>
      <c r="EQ38" s="117"/>
      <c r="ER38" s="117"/>
      <c r="ES38" s="117"/>
      <c r="ET38" s="117"/>
      <c r="EU38" s="117"/>
      <c r="EV38" s="117"/>
      <c r="EW38" s="117"/>
      <c r="EX38" s="117"/>
      <c r="EY38" s="117"/>
      <c r="EZ38" s="117"/>
      <c r="FA38" s="117"/>
      <c r="FB38" s="117"/>
      <c r="FC38" s="117"/>
      <c r="FD38" s="117"/>
      <c r="FE38" s="117"/>
      <c r="FF38" s="117"/>
      <c r="FG38" s="117"/>
      <c r="FH38" s="117"/>
      <c r="FI38" s="117"/>
      <c r="FJ38" s="117"/>
      <c r="FK38" s="117"/>
      <c r="FL38" s="117"/>
      <c r="FM38" s="117"/>
      <c r="FN38" s="117"/>
      <c r="FO38" s="117"/>
      <c r="FP38" s="117"/>
      <c r="FQ38" s="117"/>
      <c r="FR38" s="117"/>
      <c r="FS38" s="117"/>
      <c r="FT38" s="117"/>
      <c r="FU38" s="117"/>
      <c r="FV38" s="117"/>
      <c r="FW38" s="117"/>
      <c r="FX38" s="117"/>
      <c r="FY38" s="117"/>
      <c r="FZ38" s="117"/>
      <c r="GA38" s="117"/>
      <c r="GB38" s="117"/>
      <c r="GC38" s="117"/>
      <c r="GD38" s="117"/>
      <c r="GE38" s="117"/>
      <c r="GF38" s="117"/>
      <c r="GG38" s="117"/>
      <c r="GH38" s="117"/>
      <c r="GI38" s="117"/>
      <c r="GJ38" s="117"/>
      <c r="GK38" s="117"/>
      <c r="GL38" s="117"/>
      <c r="GM38" s="117"/>
      <c r="GN38" s="117"/>
      <c r="GO38" s="117"/>
      <c r="GP38" s="117"/>
      <c r="GQ38" s="117"/>
      <c r="GR38" s="117"/>
      <c r="GS38" s="117"/>
      <c r="GT38" s="117"/>
      <c r="GU38" s="117"/>
      <c r="GV38" s="117"/>
      <c r="GW38" s="117"/>
      <c r="GX38" s="117"/>
      <c r="GY38" s="117"/>
      <c r="GZ38" s="117"/>
      <c r="HA38" s="117"/>
      <c r="HB38" s="117"/>
      <c r="HC38" s="117"/>
      <c r="HD38" s="117"/>
      <c r="HE38" s="117"/>
      <c r="HF38" s="117"/>
      <c r="HG38" s="117"/>
      <c r="HH38" s="117"/>
      <c r="HI38" s="117"/>
      <c r="HJ38" s="117"/>
      <c r="HK38" s="117"/>
      <c r="HL38" s="117"/>
      <c r="HM38" s="117"/>
      <c r="HN38" s="117"/>
      <c r="HO38" s="117"/>
      <c r="HP38" s="117"/>
    </row>
    <row r="39" spans="1:224" s="132" customFormat="1" ht="13.5" thickBot="1" x14ac:dyDescent="0.25">
      <c r="S39" s="725"/>
      <c r="T39" s="725"/>
      <c r="U39" s="725"/>
      <c r="V39" s="294"/>
      <c r="W39" s="628"/>
      <c r="X39" s="47"/>
      <c r="Y39" s="47"/>
      <c r="Z39" s="629"/>
      <c r="AA39" s="629"/>
      <c r="AB39" s="629"/>
      <c r="AC39" s="629"/>
      <c r="AD39" s="303"/>
      <c r="AE39" s="303"/>
      <c r="AF39" s="629"/>
      <c r="AG39" s="629"/>
      <c r="AH39" s="629"/>
      <c r="AI39" s="629"/>
      <c r="AJ39" s="629"/>
      <c r="AK39" s="629"/>
      <c r="AL39" s="629"/>
      <c r="AM39" s="629"/>
      <c r="AN39" s="629"/>
      <c r="AO39" s="629"/>
      <c r="AP39" s="629"/>
      <c r="AQ39" s="629"/>
      <c r="AR39" s="629"/>
      <c r="AS39" s="213"/>
      <c r="AT39" s="33"/>
      <c r="AU39" s="33"/>
      <c r="AV39" s="38"/>
      <c r="AW39" s="38"/>
      <c r="AX39" s="183"/>
      <c r="AY39" s="33"/>
      <c r="AZ39" s="33"/>
      <c r="BA39" s="38"/>
      <c r="BB39" s="654"/>
      <c r="BC39" s="183"/>
      <c r="BD39" s="183"/>
      <c r="BE39" s="183"/>
      <c r="BF39" s="183"/>
      <c r="BG39" s="183"/>
      <c r="BH39" s="183"/>
      <c r="BI39" s="183"/>
      <c r="BJ39" s="183"/>
      <c r="BK39" s="183"/>
      <c r="BL39" s="183"/>
      <c r="BM39" s="183"/>
      <c r="BN39" s="183"/>
      <c r="BO39" s="183"/>
      <c r="BP39" s="183"/>
      <c r="BQ39" s="183"/>
      <c r="BR39" s="183"/>
      <c r="BS39" s="183"/>
      <c r="BT39" s="183"/>
      <c r="BU39" s="183"/>
      <c r="BV39" s="183"/>
      <c r="BW39" s="183"/>
      <c r="BX39" s="183"/>
      <c r="BY39" s="183"/>
      <c r="BZ39" s="183"/>
      <c r="CA39" s="183"/>
      <c r="CB39" s="183"/>
      <c r="CC39" s="183"/>
      <c r="CD39" s="183"/>
      <c r="CE39" s="183"/>
      <c r="CF39" s="183"/>
      <c r="CG39" s="183"/>
      <c r="CH39" s="183"/>
      <c r="CI39" s="183"/>
      <c r="CJ39" s="183"/>
      <c r="CK39" s="183"/>
      <c r="CL39" s="183"/>
      <c r="CM39" s="183"/>
      <c r="CN39" s="183"/>
      <c r="CO39" s="183"/>
      <c r="CP39" s="183"/>
      <c r="CQ39" s="183"/>
      <c r="CR39" s="183"/>
      <c r="CS39" s="183"/>
      <c r="CT39" s="183"/>
      <c r="CU39" s="183"/>
      <c r="CV39" s="183"/>
      <c r="CW39" s="183"/>
      <c r="CX39" s="183"/>
      <c r="CY39" s="183"/>
      <c r="CZ39" s="183"/>
      <c r="DA39" s="183"/>
      <c r="DB39" s="183"/>
      <c r="DC39" s="183"/>
      <c r="DD39" s="183"/>
      <c r="DE39" s="183"/>
      <c r="DF39" s="183"/>
      <c r="DG39" s="183"/>
      <c r="DH39" s="183"/>
      <c r="DI39" s="183"/>
      <c r="DJ39" s="183"/>
      <c r="DK39" s="183"/>
      <c r="DL39" s="183"/>
      <c r="DM39" s="183"/>
      <c r="DN39" s="183"/>
      <c r="DO39" s="183"/>
      <c r="DP39" s="183"/>
      <c r="DQ39" s="183"/>
      <c r="DR39" s="183"/>
      <c r="DS39" s="183"/>
      <c r="DT39" s="183"/>
      <c r="DU39" s="183"/>
      <c r="DV39" s="183"/>
      <c r="DW39" s="183"/>
      <c r="DX39" s="183"/>
      <c r="DY39" s="183"/>
      <c r="DZ39" s="183"/>
      <c r="EA39" s="183"/>
      <c r="EB39" s="183"/>
      <c r="EC39" s="183"/>
      <c r="ED39" s="183"/>
      <c r="EE39" s="183"/>
      <c r="EF39" s="183"/>
      <c r="EG39" s="183"/>
      <c r="EH39" s="183"/>
      <c r="EI39" s="183"/>
      <c r="EJ39" s="183"/>
      <c r="EK39" s="183"/>
      <c r="EL39" s="183"/>
      <c r="EM39" s="183"/>
      <c r="EN39" s="183"/>
      <c r="EO39" s="183"/>
      <c r="EP39" s="183"/>
      <c r="EQ39" s="183"/>
      <c r="ER39" s="183"/>
      <c r="ES39" s="183"/>
      <c r="ET39" s="183"/>
      <c r="EU39" s="183"/>
      <c r="EV39" s="183"/>
      <c r="EW39" s="183"/>
      <c r="EX39" s="183"/>
      <c r="EY39" s="183"/>
      <c r="EZ39" s="183"/>
      <c r="FA39" s="183"/>
      <c r="FB39" s="183"/>
      <c r="FC39" s="183"/>
      <c r="FD39" s="183"/>
      <c r="FE39" s="183"/>
      <c r="FF39" s="183"/>
      <c r="FG39" s="183"/>
      <c r="FH39" s="183"/>
      <c r="FI39" s="183"/>
      <c r="FJ39" s="183"/>
      <c r="FK39" s="183"/>
      <c r="FL39" s="183"/>
      <c r="FM39" s="183"/>
      <c r="FN39" s="183"/>
      <c r="FO39" s="183"/>
      <c r="FP39" s="183"/>
      <c r="FQ39" s="183"/>
      <c r="FR39" s="183"/>
      <c r="FS39" s="183"/>
      <c r="FT39" s="183"/>
      <c r="FU39" s="183"/>
      <c r="FV39" s="183"/>
      <c r="FW39" s="183"/>
      <c r="FX39" s="183"/>
      <c r="FY39" s="183"/>
      <c r="FZ39" s="183"/>
      <c r="GA39" s="183"/>
      <c r="GB39" s="183"/>
      <c r="GC39" s="183"/>
      <c r="GD39" s="183"/>
      <c r="GE39" s="183"/>
      <c r="GF39" s="183"/>
      <c r="GG39" s="183"/>
      <c r="GH39" s="183"/>
      <c r="GI39" s="183"/>
      <c r="GJ39" s="183"/>
      <c r="GK39" s="183"/>
      <c r="GL39" s="183"/>
      <c r="GM39" s="183"/>
      <c r="GN39" s="183"/>
      <c r="GO39" s="183"/>
      <c r="GP39" s="183"/>
      <c r="GQ39" s="183"/>
      <c r="GR39" s="183"/>
      <c r="GS39" s="183"/>
      <c r="GT39" s="183"/>
      <c r="GU39" s="183"/>
      <c r="GV39" s="183"/>
      <c r="GW39" s="183"/>
      <c r="GX39" s="183"/>
      <c r="GY39" s="183"/>
      <c r="GZ39" s="183"/>
      <c r="HA39" s="183"/>
      <c r="HB39" s="183"/>
      <c r="HC39" s="183"/>
      <c r="HD39" s="183"/>
      <c r="HE39" s="183"/>
      <c r="HF39" s="183"/>
      <c r="HG39" s="183"/>
      <c r="HH39" s="183"/>
      <c r="HI39" s="183"/>
      <c r="HJ39" s="183"/>
      <c r="HK39" s="183"/>
      <c r="HL39" s="183"/>
      <c r="HM39" s="183"/>
      <c r="HN39" s="183"/>
      <c r="HO39" s="183"/>
      <c r="HP39" s="183"/>
    </row>
    <row r="40" spans="1:224" s="132" customFormat="1" ht="12.75" customHeight="1" x14ac:dyDescent="0.2">
      <c r="L40" s="1007" t="s">
        <v>109</v>
      </c>
      <c r="M40" s="1039" t="s">
        <v>110</v>
      </c>
      <c r="N40" s="1040"/>
      <c r="O40" s="614"/>
      <c r="P40" s="730"/>
      <c r="Q40" s="707">
        <f>SUM(AT40:AU40)</f>
        <v>0</v>
      </c>
      <c r="R40" s="685">
        <f>SUM(AY40:AZ40)</f>
        <v>0</v>
      </c>
      <c r="S40" s="725"/>
      <c r="T40" s="725"/>
      <c r="U40" s="725"/>
      <c r="V40" s="294"/>
      <c r="W40" s="628"/>
      <c r="X40" s="47"/>
      <c r="Y40" s="47"/>
      <c r="Z40" s="629"/>
      <c r="AA40" s="629"/>
      <c r="AB40" s="629"/>
      <c r="AC40" s="629"/>
      <c r="AD40" s="303"/>
      <c r="AE40" s="303"/>
      <c r="AF40" s="629"/>
      <c r="AG40" s="629"/>
      <c r="AH40" s="629"/>
      <c r="AI40" s="629"/>
      <c r="AJ40" s="629"/>
      <c r="AK40" s="629"/>
      <c r="AL40" s="629"/>
      <c r="AM40" s="629"/>
      <c r="AN40" s="629"/>
      <c r="AO40" s="629"/>
      <c r="AP40" s="629"/>
      <c r="AQ40" s="629"/>
      <c r="AR40" s="629"/>
      <c r="AS40" s="638" t="s">
        <v>110</v>
      </c>
      <c r="AT40" s="619" t="str">
        <f>IF('New 8 Year'!O40="x",AV40,"")</f>
        <v/>
      </c>
      <c r="AU40" s="620" t="str">
        <f>IF('New 8 Year'!P40="x",AV40,"")</f>
        <v/>
      </c>
      <c r="AV40" s="621">
        <v>400</v>
      </c>
      <c r="AW40" s="621">
        <v>400</v>
      </c>
      <c r="AX40" s="117"/>
      <c r="AY40" s="624" t="str">
        <f>IF('New 8 Year'!O40="x",BA40,"")</f>
        <v/>
      </c>
      <c r="AZ40" s="619" t="str">
        <f>IF('New 8 Year'!P40="x",BB40,"")</f>
        <v/>
      </c>
      <c r="BA40" s="621">
        <v>800</v>
      </c>
      <c r="BB40" s="621">
        <v>800</v>
      </c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7"/>
      <c r="BT40" s="117"/>
      <c r="BU40" s="117"/>
      <c r="BV40" s="117"/>
      <c r="BW40" s="117"/>
      <c r="BX40" s="117"/>
      <c r="BY40" s="117"/>
      <c r="BZ40" s="117"/>
      <c r="CA40" s="117"/>
      <c r="CB40" s="117"/>
      <c r="CC40" s="117"/>
      <c r="CD40" s="117"/>
      <c r="CE40" s="117"/>
      <c r="CF40" s="117"/>
      <c r="CG40" s="117"/>
      <c r="CH40" s="117"/>
      <c r="CI40" s="117"/>
      <c r="CJ40" s="117"/>
      <c r="CK40" s="117"/>
      <c r="CL40" s="117"/>
      <c r="CM40" s="117"/>
      <c r="CN40" s="117"/>
      <c r="CO40" s="117"/>
      <c r="CP40" s="117"/>
      <c r="CQ40" s="117"/>
      <c r="CR40" s="117"/>
      <c r="CS40" s="117"/>
      <c r="CT40" s="117"/>
      <c r="CU40" s="117"/>
      <c r="CV40" s="117"/>
      <c r="CW40" s="117"/>
      <c r="CX40" s="117"/>
      <c r="CY40" s="117"/>
      <c r="CZ40" s="117"/>
      <c r="DA40" s="117"/>
      <c r="DB40" s="117"/>
      <c r="DC40" s="117"/>
      <c r="DD40" s="117"/>
      <c r="DE40" s="117"/>
      <c r="DF40" s="117"/>
      <c r="DG40" s="117"/>
      <c r="DH40" s="117"/>
      <c r="DI40" s="117"/>
      <c r="DJ40" s="117"/>
      <c r="DK40" s="117"/>
      <c r="DL40" s="117"/>
      <c r="DM40" s="117"/>
      <c r="DN40" s="117"/>
      <c r="DO40" s="117"/>
      <c r="DP40" s="117"/>
      <c r="DQ40" s="117"/>
      <c r="DR40" s="117"/>
      <c r="DS40" s="117"/>
      <c r="DT40" s="117"/>
      <c r="DU40" s="117"/>
      <c r="DV40" s="117"/>
      <c r="DW40" s="117"/>
      <c r="DX40" s="117"/>
      <c r="DY40" s="117"/>
      <c r="DZ40" s="117"/>
      <c r="EA40" s="117"/>
      <c r="EB40" s="117"/>
      <c r="EC40" s="117"/>
      <c r="ED40" s="117"/>
      <c r="EE40" s="117"/>
      <c r="EF40" s="117"/>
      <c r="EG40" s="117"/>
      <c r="EH40" s="117"/>
      <c r="EI40" s="117"/>
      <c r="EJ40" s="117"/>
      <c r="EK40" s="117"/>
      <c r="EL40" s="117"/>
      <c r="EM40" s="117"/>
      <c r="EN40" s="117"/>
      <c r="EO40" s="117"/>
      <c r="EP40" s="117"/>
      <c r="EQ40" s="117"/>
      <c r="ER40" s="117"/>
      <c r="ES40" s="117"/>
      <c r="ET40" s="117"/>
      <c r="EU40" s="117"/>
      <c r="EV40" s="117"/>
      <c r="EW40" s="117"/>
      <c r="EX40" s="117"/>
      <c r="EY40" s="117"/>
      <c r="EZ40" s="117"/>
      <c r="FA40" s="117"/>
      <c r="FB40" s="117"/>
      <c r="FC40" s="117"/>
      <c r="FD40" s="117"/>
      <c r="FE40" s="117"/>
      <c r="FF40" s="117"/>
      <c r="FG40" s="117"/>
      <c r="FH40" s="117"/>
      <c r="FI40" s="117"/>
      <c r="FJ40" s="117"/>
      <c r="FK40" s="117"/>
      <c r="FL40" s="117"/>
      <c r="FM40" s="117"/>
      <c r="FN40" s="117"/>
      <c r="FO40" s="117"/>
      <c r="FP40" s="117"/>
      <c r="FQ40" s="117"/>
      <c r="FR40" s="117"/>
      <c r="FS40" s="117"/>
      <c r="FT40" s="117"/>
      <c r="FU40" s="117"/>
      <c r="FV40" s="117"/>
      <c r="FW40" s="117"/>
      <c r="FX40" s="117"/>
      <c r="FY40" s="117"/>
      <c r="FZ40" s="117"/>
      <c r="GA40" s="117"/>
      <c r="GB40" s="117"/>
      <c r="GC40" s="117"/>
      <c r="GD40" s="117"/>
      <c r="GE40" s="117"/>
      <c r="GF40" s="117"/>
      <c r="GG40" s="117"/>
      <c r="GH40" s="117"/>
      <c r="GI40" s="117"/>
      <c r="GJ40" s="117"/>
      <c r="GK40" s="117"/>
      <c r="GL40" s="117"/>
      <c r="GM40" s="117"/>
      <c r="GN40" s="117"/>
      <c r="GO40" s="117"/>
      <c r="GP40" s="117"/>
      <c r="GQ40" s="117"/>
      <c r="GR40" s="117"/>
      <c r="GS40" s="117"/>
      <c r="GT40" s="117"/>
      <c r="GU40" s="117"/>
      <c r="GV40" s="117"/>
      <c r="GW40" s="117"/>
      <c r="GX40" s="117"/>
      <c r="GY40" s="117"/>
      <c r="GZ40" s="117"/>
      <c r="HA40" s="117"/>
      <c r="HB40" s="117"/>
      <c r="HC40" s="117"/>
      <c r="HD40" s="117"/>
      <c r="HE40" s="117"/>
      <c r="HF40" s="117"/>
      <c r="HG40" s="117"/>
      <c r="HH40" s="117"/>
      <c r="HI40" s="117"/>
      <c r="HJ40" s="117"/>
      <c r="HK40" s="117"/>
      <c r="HL40" s="117"/>
      <c r="HM40" s="117"/>
      <c r="HN40" s="117"/>
      <c r="HO40" s="117"/>
      <c r="HP40" s="117"/>
    </row>
    <row r="41" spans="1:224" s="132" customFormat="1" ht="13.5" thickBot="1" x14ac:dyDescent="0.25">
      <c r="L41" s="1008"/>
      <c r="M41" s="1024" t="s">
        <v>111</v>
      </c>
      <c r="N41" s="1025"/>
      <c r="O41" s="3"/>
      <c r="P41" s="678"/>
      <c r="Q41" s="705">
        <f>SUM(AT41:AU41)</f>
        <v>0</v>
      </c>
      <c r="R41" s="353">
        <f>SUM(AY41:AZ41)</f>
        <v>0</v>
      </c>
      <c r="S41" s="725"/>
      <c r="T41" s="725"/>
      <c r="U41" s="725"/>
      <c r="V41" s="294"/>
      <c r="W41" s="628"/>
      <c r="X41" s="47"/>
      <c r="Y41" s="47"/>
      <c r="Z41" s="629"/>
      <c r="AA41" s="629"/>
      <c r="AB41" s="629"/>
      <c r="AC41" s="629"/>
      <c r="AD41" s="303"/>
      <c r="AE41" s="303"/>
      <c r="AF41" s="629"/>
      <c r="AG41" s="629"/>
      <c r="AH41" s="629"/>
      <c r="AI41" s="629"/>
      <c r="AJ41" s="629"/>
      <c r="AK41" s="629"/>
      <c r="AL41" s="629"/>
      <c r="AM41" s="629"/>
      <c r="AN41" s="629"/>
      <c r="AO41" s="629"/>
      <c r="AP41" s="629"/>
      <c r="AQ41" s="629"/>
      <c r="AR41" s="629"/>
      <c r="AS41" s="640" t="s">
        <v>111</v>
      </c>
      <c r="AT41" s="112" t="str">
        <f>IF('New 8 Year'!O41="x",AV41,"")</f>
        <v/>
      </c>
      <c r="AU41" s="113" t="str">
        <f>IF('New 8 Year'!P41="x",AV41,"")</f>
        <v/>
      </c>
      <c r="AV41" s="110">
        <v>600</v>
      </c>
      <c r="AW41" s="110">
        <v>600</v>
      </c>
      <c r="AX41" s="117"/>
      <c r="AY41" s="624" t="str">
        <f>IF('New 8 Year'!O41="x",BA41,"")</f>
        <v/>
      </c>
      <c r="AZ41" s="619" t="str">
        <f>IF('New 8 Year'!P41="x",BB41,"")</f>
        <v/>
      </c>
      <c r="BA41" s="621">
        <v>1200</v>
      </c>
      <c r="BB41" s="621">
        <v>1200</v>
      </c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7"/>
      <c r="CB41" s="117"/>
      <c r="CC41" s="117"/>
      <c r="CD41" s="117"/>
      <c r="CE41" s="117"/>
      <c r="CF41" s="117"/>
      <c r="CG41" s="117"/>
      <c r="CH41" s="117"/>
      <c r="CI41" s="117"/>
      <c r="CJ41" s="117"/>
      <c r="CK41" s="117"/>
      <c r="CL41" s="117"/>
      <c r="CM41" s="117"/>
      <c r="CN41" s="117"/>
      <c r="CO41" s="117"/>
      <c r="CP41" s="117"/>
      <c r="CQ41" s="117"/>
      <c r="CR41" s="117"/>
      <c r="CS41" s="117"/>
      <c r="CT41" s="117"/>
      <c r="CU41" s="117"/>
      <c r="CV41" s="117"/>
      <c r="CW41" s="117"/>
      <c r="CX41" s="117"/>
      <c r="CY41" s="117"/>
      <c r="CZ41" s="117"/>
      <c r="DA41" s="117"/>
      <c r="DB41" s="117"/>
      <c r="DC41" s="117"/>
      <c r="DD41" s="117"/>
      <c r="DE41" s="117"/>
      <c r="DF41" s="117"/>
      <c r="DG41" s="117"/>
      <c r="DH41" s="117"/>
      <c r="DI41" s="117"/>
      <c r="DJ41" s="117"/>
      <c r="DK41" s="117"/>
      <c r="DL41" s="117"/>
      <c r="DM41" s="117"/>
      <c r="DN41" s="117"/>
      <c r="DO41" s="117"/>
      <c r="DP41" s="117"/>
      <c r="DQ41" s="117"/>
      <c r="DR41" s="117"/>
      <c r="DS41" s="117"/>
      <c r="DT41" s="117"/>
      <c r="DU41" s="117"/>
      <c r="DV41" s="117"/>
      <c r="DW41" s="117"/>
      <c r="DX41" s="117"/>
      <c r="DY41" s="117"/>
      <c r="DZ41" s="117"/>
      <c r="EA41" s="117"/>
      <c r="EB41" s="117"/>
      <c r="EC41" s="117"/>
      <c r="ED41" s="117"/>
      <c r="EE41" s="117"/>
      <c r="EF41" s="117"/>
      <c r="EG41" s="117"/>
      <c r="EH41" s="117"/>
      <c r="EI41" s="117"/>
      <c r="EJ41" s="117"/>
      <c r="EK41" s="117"/>
      <c r="EL41" s="117"/>
      <c r="EM41" s="117"/>
      <c r="EN41" s="117"/>
      <c r="EO41" s="117"/>
      <c r="EP41" s="117"/>
      <c r="EQ41" s="117"/>
      <c r="ER41" s="117"/>
      <c r="ES41" s="117"/>
      <c r="ET41" s="117"/>
      <c r="EU41" s="117"/>
      <c r="EV41" s="117"/>
      <c r="EW41" s="117"/>
      <c r="EX41" s="117"/>
      <c r="EY41" s="117"/>
      <c r="EZ41" s="117"/>
      <c r="FA41" s="117"/>
      <c r="FB41" s="117"/>
      <c r="FC41" s="117"/>
      <c r="FD41" s="117"/>
      <c r="FE41" s="117"/>
      <c r="FF41" s="117"/>
      <c r="FG41" s="117"/>
      <c r="FH41" s="117"/>
      <c r="FI41" s="117"/>
      <c r="FJ41" s="117"/>
      <c r="FK41" s="117"/>
      <c r="FL41" s="117"/>
      <c r="FM41" s="117"/>
      <c r="FN41" s="117"/>
      <c r="FO41" s="117"/>
      <c r="FP41" s="117"/>
      <c r="FQ41" s="117"/>
      <c r="FR41" s="117"/>
      <c r="FS41" s="117"/>
      <c r="FT41" s="117"/>
      <c r="FU41" s="117"/>
      <c r="FV41" s="117"/>
      <c r="FW41" s="117"/>
      <c r="FX41" s="117"/>
      <c r="FY41" s="117"/>
      <c r="FZ41" s="117"/>
      <c r="GA41" s="117"/>
      <c r="GB41" s="117"/>
      <c r="GC41" s="117"/>
      <c r="GD41" s="117"/>
      <c r="GE41" s="117"/>
      <c r="GF41" s="117"/>
      <c r="GG41" s="117"/>
      <c r="GH41" s="117"/>
      <c r="GI41" s="117"/>
      <c r="GJ41" s="117"/>
      <c r="GK41" s="117"/>
      <c r="GL41" s="117"/>
      <c r="GM41" s="117"/>
      <c r="GN41" s="117"/>
      <c r="GO41" s="117"/>
      <c r="GP41" s="117"/>
      <c r="GQ41" s="117"/>
      <c r="GR41" s="117"/>
      <c r="GS41" s="117"/>
      <c r="GT41" s="117"/>
      <c r="GU41" s="117"/>
      <c r="GV41" s="117"/>
      <c r="GW41" s="117"/>
      <c r="GX41" s="117"/>
      <c r="GY41" s="117"/>
      <c r="GZ41" s="117"/>
      <c r="HA41" s="117"/>
      <c r="HB41" s="117"/>
      <c r="HC41" s="117"/>
      <c r="HD41" s="117"/>
      <c r="HE41" s="117"/>
      <c r="HF41" s="117"/>
      <c r="HG41" s="117"/>
      <c r="HH41" s="117"/>
      <c r="HI41" s="117"/>
      <c r="HJ41" s="117"/>
      <c r="HK41" s="117"/>
      <c r="HL41" s="117"/>
      <c r="HM41" s="117"/>
      <c r="HN41" s="117"/>
      <c r="HO41" s="117"/>
      <c r="HP41" s="117"/>
    </row>
    <row r="42" spans="1:224" s="132" customFormat="1" ht="13.5" thickBot="1" x14ac:dyDescent="0.25">
      <c r="L42" s="1008"/>
      <c r="M42" s="1024" t="s">
        <v>176</v>
      </c>
      <c r="N42" s="1025"/>
      <c r="O42" s="569"/>
      <c r="P42" s="690"/>
      <c r="Q42" s="568"/>
      <c r="R42" s="708"/>
      <c r="S42" s="725"/>
      <c r="T42" s="725"/>
      <c r="U42" s="725"/>
      <c r="V42" s="294"/>
      <c r="W42" s="628"/>
      <c r="X42" s="47"/>
      <c r="Y42" s="47"/>
      <c r="Z42" s="629"/>
      <c r="AA42" s="629"/>
      <c r="AB42" s="629"/>
      <c r="AC42" s="629"/>
      <c r="AD42" s="303"/>
      <c r="AE42" s="303"/>
      <c r="AF42" s="629"/>
      <c r="AG42" s="629"/>
      <c r="AH42" s="629"/>
      <c r="AI42" s="629"/>
      <c r="AJ42" s="629"/>
      <c r="AK42" s="629"/>
      <c r="AL42" s="629"/>
      <c r="AM42" s="629"/>
      <c r="AN42" s="629"/>
      <c r="AO42" s="629"/>
      <c r="AP42" s="629"/>
      <c r="AQ42" s="629"/>
      <c r="AR42" s="629"/>
      <c r="AS42" s="640" t="s">
        <v>112</v>
      </c>
      <c r="AT42" s="151"/>
      <c r="AU42" s="147"/>
      <c r="AV42" s="152"/>
      <c r="AW42" s="152"/>
      <c r="AX42" s="34"/>
      <c r="AY42" s="151"/>
      <c r="AZ42" s="147"/>
      <c r="BA42" s="152"/>
      <c r="BB42" s="153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</row>
    <row r="43" spans="1:224" x14ac:dyDescent="0.2">
      <c r="A43" s="46"/>
      <c r="B43" s="219"/>
      <c r="C43" s="79"/>
      <c r="D43" s="79"/>
      <c r="E43" s="79"/>
      <c r="F43" s="79"/>
      <c r="G43" s="79"/>
      <c r="H43" s="79"/>
      <c r="I43" s="195"/>
      <c r="J43" s="195"/>
      <c r="K43" s="46"/>
      <c r="L43" s="1008"/>
      <c r="M43" s="1024" t="s">
        <v>113</v>
      </c>
      <c r="N43" s="1025"/>
      <c r="O43" s="3" t="s">
        <v>1</v>
      </c>
      <c r="P43" s="678" t="s">
        <v>1</v>
      </c>
      <c r="Q43" s="705">
        <f>SUM(AT43:AU43)</f>
        <v>0</v>
      </c>
      <c r="R43" s="353">
        <f>SUM(AY43:AZ43)</f>
        <v>0</v>
      </c>
      <c r="S43" s="725"/>
      <c r="T43" s="725"/>
      <c r="U43" s="725"/>
      <c r="V43" s="46"/>
      <c r="W43" s="154"/>
      <c r="X43" s="47"/>
      <c r="Y43" s="47"/>
      <c r="Z43" s="47"/>
      <c r="AA43" s="47"/>
      <c r="AB43" s="47"/>
      <c r="AC43" s="47"/>
      <c r="AD43" s="45"/>
      <c r="AE43" s="45"/>
      <c r="AF43" s="44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640" t="s">
        <v>113</v>
      </c>
      <c r="AT43" s="105" t="str">
        <f>IF('New 8 Year'!O43="x",AV43,"")</f>
        <v/>
      </c>
      <c r="AU43" s="106" t="str">
        <f>IF('New 8 Year'!P43="x",AV43,"")</f>
        <v/>
      </c>
      <c r="AV43" s="110">
        <v>750</v>
      </c>
      <c r="AW43" s="110">
        <v>750</v>
      </c>
      <c r="AX43" s="117"/>
      <c r="AY43" s="624" t="str">
        <f>IF('New 8 Year'!O43="x",BA43,"")</f>
        <v/>
      </c>
      <c r="AZ43" s="624" t="str">
        <f>IF('New 8 Year'!P43="x",BB43,"")</f>
        <v/>
      </c>
      <c r="BA43" s="621">
        <v>1500</v>
      </c>
      <c r="BB43" s="621">
        <v>1500</v>
      </c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7"/>
      <c r="CB43" s="117"/>
      <c r="CC43" s="117"/>
      <c r="CD43" s="117"/>
      <c r="CE43" s="117"/>
      <c r="CF43" s="117"/>
      <c r="CG43" s="117"/>
      <c r="CH43" s="117"/>
      <c r="CI43" s="117"/>
      <c r="CJ43" s="117"/>
      <c r="CK43" s="117"/>
      <c r="CL43" s="117"/>
      <c r="CM43" s="117"/>
      <c r="CN43" s="117"/>
      <c r="CO43" s="117"/>
      <c r="CP43" s="117"/>
      <c r="CQ43" s="117"/>
      <c r="CR43" s="117"/>
      <c r="CS43" s="117"/>
      <c r="CT43" s="117"/>
      <c r="CU43" s="117"/>
      <c r="CV43" s="117"/>
      <c r="CW43" s="117"/>
      <c r="CX43" s="117"/>
      <c r="CY43" s="117"/>
      <c r="CZ43" s="117"/>
      <c r="DA43" s="117"/>
      <c r="DB43" s="117"/>
      <c r="DC43" s="117"/>
      <c r="DD43" s="117"/>
      <c r="DE43" s="117"/>
      <c r="DF43" s="117"/>
      <c r="DG43" s="117"/>
      <c r="DH43" s="117"/>
      <c r="DI43" s="117"/>
      <c r="DJ43" s="117"/>
      <c r="DK43" s="117"/>
      <c r="DL43" s="117"/>
      <c r="DM43" s="117"/>
      <c r="DN43" s="117"/>
      <c r="DO43" s="117"/>
      <c r="DP43" s="117"/>
      <c r="DQ43" s="117"/>
      <c r="DR43" s="117"/>
      <c r="DS43" s="117"/>
      <c r="DT43" s="117"/>
      <c r="DU43" s="117"/>
      <c r="DV43" s="117"/>
      <c r="DW43" s="117"/>
      <c r="DX43" s="117"/>
      <c r="DY43" s="117"/>
      <c r="DZ43" s="117"/>
      <c r="EA43" s="117"/>
      <c r="EB43" s="117"/>
      <c r="EC43" s="117"/>
      <c r="ED43" s="117"/>
      <c r="EE43" s="117"/>
      <c r="EF43" s="117"/>
      <c r="EG43" s="117"/>
      <c r="EH43" s="117"/>
      <c r="EI43" s="117"/>
      <c r="EJ43" s="117"/>
      <c r="EK43" s="117"/>
      <c r="EL43" s="117"/>
      <c r="EM43" s="117"/>
      <c r="EN43" s="117"/>
      <c r="EO43" s="117"/>
      <c r="EP43" s="117"/>
      <c r="EQ43" s="117"/>
      <c r="ER43" s="117"/>
      <c r="ES43" s="117"/>
      <c r="ET43" s="117"/>
      <c r="EU43" s="117"/>
      <c r="EV43" s="117"/>
      <c r="EW43" s="117"/>
      <c r="EX43" s="117"/>
      <c r="EY43" s="117"/>
      <c r="EZ43" s="117"/>
      <c r="FA43" s="117"/>
      <c r="FB43" s="117"/>
      <c r="FC43" s="117"/>
      <c r="FD43" s="117"/>
      <c r="FE43" s="117"/>
      <c r="FF43" s="117"/>
      <c r="FG43" s="117"/>
      <c r="FH43" s="117"/>
      <c r="FI43" s="117"/>
      <c r="FJ43" s="117"/>
      <c r="FK43" s="117"/>
      <c r="FL43" s="117"/>
      <c r="FM43" s="117"/>
      <c r="FN43" s="117"/>
      <c r="FO43" s="117"/>
      <c r="FP43" s="117"/>
      <c r="FQ43" s="117"/>
      <c r="FR43" s="117"/>
      <c r="FS43" s="117"/>
      <c r="FT43" s="117"/>
      <c r="FU43" s="117"/>
      <c r="FV43" s="117"/>
      <c r="FW43" s="117"/>
      <c r="FX43" s="117"/>
      <c r="FY43" s="117"/>
      <c r="FZ43" s="117"/>
      <c r="GA43" s="117"/>
      <c r="GB43" s="117"/>
      <c r="GC43" s="117"/>
      <c r="GD43" s="117"/>
      <c r="GE43" s="117"/>
      <c r="GF43" s="117"/>
      <c r="GG43" s="117"/>
      <c r="GH43" s="117"/>
      <c r="GI43" s="117"/>
      <c r="GJ43" s="117"/>
      <c r="GK43" s="117"/>
      <c r="GL43" s="117"/>
      <c r="GM43" s="117"/>
      <c r="GN43" s="117"/>
      <c r="GO43" s="117"/>
      <c r="GP43" s="117"/>
      <c r="GQ43" s="117"/>
      <c r="GR43" s="117"/>
      <c r="GS43" s="117"/>
      <c r="GT43" s="117"/>
      <c r="GU43" s="117"/>
      <c r="GV43" s="117"/>
      <c r="GW43" s="117"/>
      <c r="GX43" s="117"/>
      <c r="GY43" s="117"/>
      <c r="GZ43" s="117"/>
      <c r="HA43" s="117"/>
      <c r="HB43" s="117"/>
      <c r="HC43" s="117"/>
      <c r="HD43" s="117"/>
      <c r="HE43" s="117"/>
      <c r="HF43" s="117"/>
      <c r="HG43" s="117"/>
      <c r="HH43" s="117"/>
      <c r="HI43" s="117"/>
      <c r="HJ43" s="117"/>
      <c r="HK43" s="117"/>
      <c r="HL43" s="117"/>
      <c r="HM43" s="117"/>
      <c r="HN43" s="117"/>
      <c r="HO43" s="117"/>
      <c r="HP43" s="117"/>
    </row>
    <row r="44" spans="1:224" s="132" customFormat="1" x14ac:dyDescent="0.2">
      <c r="L44" s="1008"/>
      <c r="M44" s="1024" t="s">
        <v>114</v>
      </c>
      <c r="N44" s="1025"/>
      <c r="O44" s="615"/>
      <c r="P44" s="678" t="s">
        <v>1</v>
      </c>
      <c r="Q44" s="705">
        <f>SUM(AT44:AU44)</f>
        <v>0</v>
      </c>
      <c r="R44" s="353">
        <f>SUM(AY44:AZ44)</f>
        <v>0</v>
      </c>
      <c r="S44" s="725"/>
      <c r="T44" s="725"/>
      <c r="U44" s="725"/>
      <c r="AR44" s="629"/>
      <c r="AS44" s="640" t="s">
        <v>114</v>
      </c>
      <c r="AT44" s="108" t="str">
        <f>IF('New 8 Year'!O44="x",AV44,"")</f>
        <v/>
      </c>
      <c r="AU44" s="109" t="str">
        <f>IF('New 8 Year'!P44="x",AV44,"")</f>
        <v/>
      </c>
      <c r="AV44" s="110">
        <v>985</v>
      </c>
      <c r="AW44" s="110">
        <v>985</v>
      </c>
      <c r="AX44" s="117"/>
      <c r="AY44" s="624" t="str">
        <f>IF('New 8 Year'!O44="x",BA44,"")</f>
        <v/>
      </c>
      <c r="AZ44" s="624" t="str">
        <f>IF('New 8 Year'!P44="x",BB44,"")</f>
        <v/>
      </c>
      <c r="BA44" s="621">
        <v>1970</v>
      </c>
      <c r="BB44" s="621">
        <v>1970</v>
      </c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17"/>
      <c r="CA44" s="117"/>
      <c r="CB44" s="117"/>
      <c r="CC44" s="117"/>
      <c r="CD44" s="117"/>
      <c r="CE44" s="117"/>
      <c r="CF44" s="117"/>
      <c r="CG44" s="117"/>
      <c r="CH44" s="117"/>
      <c r="CI44" s="117"/>
      <c r="CJ44" s="117"/>
      <c r="CK44" s="117"/>
      <c r="CL44" s="117"/>
      <c r="CM44" s="117"/>
      <c r="CN44" s="117"/>
      <c r="CO44" s="117"/>
      <c r="CP44" s="117"/>
      <c r="CQ44" s="117"/>
      <c r="CR44" s="117"/>
      <c r="CS44" s="117"/>
      <c r="CT44" s="117"/>
      <c r="CU44" s="117"/>
      <c r="CV44" s="117"/>
      <c r="CW44" s="117"/>
      <c r="CX44" s="117"/>
      <c r="CY44" s="117"/>
      <c r="CZ44" s="117"/>
      <c r="DA44" s="117"/>
      <c r="DB44" s="117"/>
      <c r="DC44" s="117"/>
      <c r="DD44" s="117"/>
      <c r="DE44" s="117"/>
      <c r="DF44" s="117"/>
      <c r="DG44" s="117"/>
      <c r="DH44" s="117"/>
      <c r="DI44" s="117"/>
      <c r="DJ44" s="117"/>
      <c r="DK44" s="117"/>
      <c r="DL44" s="117"/>
      <c r="DM44" s="117"/>
      <c r="DN44" s="117"/>
      <c r="DO44" s="117"/>
      <c r="DP44" s="117"/>
      <c r="DQ44" s="117"/>
      <c r="DR44" s="117"/>
      <c r="DS44" s="117"/>
      <c r="DT44" s="117"/>
      <c r="DU44" s="117"/>
      <c r="DV44" s="117"/>
      <c r="DW44" s="117"/>
      <c r="DX44" s="117"/>
      <c r="DY44" s="117"/>
      <c r="DZ44" s="117"/>
      <c r="EA44" s="117"/>
      <c r="EB44" s="117"/>
      <c r="EC44" s="117"/>
      <c r="ED44" s="117"/>
      <c r="EE44" s="117"/>
      <c r="EF44" s="117"/>
      <c r="EG44" s="117"/>
      <c r="EH44" s="117"/>
      <c r="EI44" s="117"/>
      <c r="EJ44" s="117"/>
      <c r="EK44" s="117"/>
      <c r="EL44" s="117"/>
      <c r="EM44" s="117"/>
      <c r="EN44" s="117"/>
      <c r="EO44" s="117"/>
      <c r="EP44" s="117"/>
      <c r="EQ44" s="117"/>
      <c r="ER44" s="117"/>
      <c r="ES44" s="117"/>
      <c r="ET44" s="117"/>
      <c r="EU44" s="117"/>
      <c r="EV44" s="117"/>
      <c r="EW44" s="117"/>
      <c r="EX44" s="117"/>
      <c r="EY44" s="117"/>
      <c r="EZ44" s="117"/>
      <c r="FA44" s="117"/>
      <c r="FB44" s="117"/>
      <c r="FC44" s="117"/>
      <c r="FD44" s="117"/>
      <c r="FE44" s="117"/>
      <c r="FF44" s="117"/>
      <c r="FG44" s="117"/>
      <c r="FH44" s="117"/>
      <c r="FI44" s="117"/>
      <c r="FJ44" s="117"/>
      <c r="FK44" s="117"/>
      <c r="FL44" s="117"/>
      <c r="FM44" s="117"/>
      <c r="FN44" s="117"/>
      <c r="FO44" s="117"/>
      <c r="FP44" s="117"/>
      <c r="FQ44" s="117"/>
      <c r="FR44" s="117"/>
      <c r="FS44" s="117"/>
      <c r="FT44" s="117"/>
      <c r="FU44" s="117"/>
      <c r="FV44" s="117"/>
      <c r="FW44" s="117"/>
      <c r="FX44" s="117"/>
      <c r="FY44" s="117"/>
      <c r="FZ44" s="117"/>
      <c r="GA44" s="117"/>
      <c r="GB44" s="117"/>
      <c r="GC44" s="117"/>
      <c r="GD44" s="117"/>
      <c r="GE44" s="117"/>
      <c r="GF44" s="117"/>
      <c r="GG44" s="117"/>
      <c r="GH44" s="117"/>
      <c r="GI44" s="117"/>
      <c r="GJ44" s="117"/>
      <c r="GK44" s="117"/>
      <c r="GL44" s="117"/>
      <c r="GM44" s="117"/>
      <c r="GN44" s="117"/>
      <c r="GO44" s="117"/>
      <c r="GP44" s="117"/>
      <c r="GQ44" s="117"/>
      <c r="GR44" s="117"/>
      <c r="GS44" s="117"/>
      <c r="GT44" s="117"/>
      <c r="GU44" s="117"/>
      <c r="GV44" s="117"/>
      <c r="GW44" s="117"/>
      <c r="GX44" s="117"/>
      <c r="GY44" s="117"/>
      <c r="GZ44" s="117"/>
      <c r="HA44" s="117"/>
      <c r="HB44" s="117"/>
      <c r="HC44" s="117"/>
      <c r="HD44" s="117"/>
      <c r="HE44" s="117"/>
      <c r="HF44" s="117"/>
      <c r="HG44" s="117"/>
      <c r="HH44" s="117"/>
      <c r="HI44" s="117"/>
      <c r="HJ44" s="117"/>
      <c r="HK44" s="117"/>
      <c r="HL44" s="117"/>
      <c r="HM44" s="117"/>
      <c r="HN44" s="117"/>
      <c r="HO44" s="117"/>
      <c r="HP44" s="117"/>
    </row>
    <row r="45" spans="1:224" s="132" customFormat="1" ht="13.5" thickBot="1" x14ac:dyDescent="0.25">
      <c r="L45" s="1008"/>
      <c r="M45" s="1033" t="s">
        <v>115</v>
      </c>
      <c r="N45" s="1034"/>
      <c r="O45" s="5"/>
      <c r="P45" s="731" t="s">
        <v>1</v>
      </c>
      <c r="Q45" s="706">
        <f>SUM(AT45:AU45)</f>
        <v>0</v>
      </c>
      <c r="R45" s="354">
        <f>SUM(AY45:AZ45)</f>
        <v>0</v>
      </c>
      <c r="S45" s="725"/>
      <c r="T45" s="725"/>
      <c r="U45" s="725"/>
      <c r="AR45" s="629"/>
      <c r="AS45" s="639" t="s">
        <v>115</v>
      </c>
      <c r="AT45" s="158" t="str">
        <f>IF('New 8 Year'!O45="x",AV45,"")</f>
        <v/>
      </c>
      <c r="AU45" s="159" t="str">
        <f>IF('New 8 Year'!P45="x",AV45,"")</f>
        <v/>
      </c>
      <c r="AV45" s="114">
        <v>1800</v>
      </c>
      <c r="AW45" s="114">
        <v>1800</v>
      </c>
      <c r="AX45" s="117"/>
      <c r="AY45" s="624" t="str">
        <f>IF('New 8 Year'!O45="x",BA45,"")</f>
        <v/>
      </c>
      <c r="AZ45" s="624" t="str">
        <f>IF('New 8 Year'!P45="x",BB45,"")</f>
        <v/>
      </c>
      <c r="BA45" s="621">
        <v>3600</v>
      </c>
      <c r="BB45" s="621">
        <v>3600</v>
      </c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  <c r="CB45" s="117"/>
      <c r="CC45" s="117"/>
      <c r="CD45" s="117"/>
      <c r="CE45" s="117"/>
      <c r="CF45" s="117"/>
      <c r="CG45" s="117"/>
      <c r="CH45" s="117"/>
      <c r="CI45" s="117"/>
      <c r="CJ45" s="117"/>
      <c r="CK45" s="117"/>
      <c r="CL45" s="117"/>
      <c r="CM45" s="117"/>
      <c r="CN45" s="117"/>
      <c r="CO45" s="117"/>
      <c r="CP45" s="117"/>
      <c r="CQ45" s="117"/>
      <c r="CR45" s="117"/>
      <c r="CS45" s="117"/>
      <c r="CT45" s="117"/>
      <c r="CU45" s="117"/>
      <c r="CV45" s="117"/>
      <c r="CW45" s="117"/>
      <c r="CX45" s="117"/>
      <c r="CY45" s="117"/>
      <c r="CZ45" s="117"/>
      <c r="DA45" s="117"/>
      <c r="DB45" s="117"/>
      <c r="DC45" s="117"/>
      <c r="DD45" s="117"/>
      <c r="DE45" s="117"/>
      <c r="DF45" s="117"/>
      <c r="DG45" s="117"/>
      <c r="DH45" s="117"/>
      <c r="DI45" s="117"/>
      <c r="DJ45" s="117"/>
      <c r="DK45" s="117"/>
      <c r="DL45" s="117"/>
      <c r="DM45" s="117"/>
      <c r="DN45" s="117"/>
      <c r="DO45" s="117"/>
      <c r="DP45" s="117"/>
      <c r="DQ45" s="117"/>
      <c r="DR45" s="117"/>
      <c r="DS45" s="117"/>
      <c r="DT45" s="117"/>
      <c r="DU45" s="117"/>
      <c r="DV45" s="117"/>
      <c r="DW45" s="117"/>
      <c r="DX45" s="117"/>
      <c r="DY45" s="117"/>
      <c r="DZ45" s="117"/>
      <c r="EA45" s="117"/>
      <c r="EB45" s="117"/>
      <c r="EC45" s="117"/>
      <c r="ED45" s="117"/>
      <c r="EE45" s="117"/>
      <c r="EF45" s="117"/>
      <c r="EG45" s="117"/>
      <c r="EH45" s="117"/>
      <c r="EI45" s="117"/>
      <c r="EJ45" s="117"/>
      <c r="EK45" s="117"/>
      <c r="EL45" s="117"/>
      <c r="EM45" s="117"/>
      <c r="EN45" s="117"/>
      <c r="EO45" s="117"/>
      <c r="EP45" s="117"/>
      <c r="EQ45" s="117"/>
      <c r="ER45" s="117"/>
      <c r="ES45" s="117"/>
      <c r="ET45" s="117"/>
      <c r="EU45" s="117"/>
      <c r="EV45" s="117"/>
      <c r="EW45" s="117"/>
      <c r="EX45" s="117"/>
      <c r="EY45" s="117"/>
      <c r="EZ45" s="117"/>
      <c r="FA45" s="117"/>
      <c r="FB45" s="117"/>
      <c r="FC45" s="117"/>
      <c r="FD45" s="117"/>
      <c r="FE45" s="117"/>
      <c r="FF45" s="117"/>
      <c r="FG45" s="117"/>
      <c r="FH45" s="117"/>
      <c r="FI45" s="117"/>
      <c r="FJ45" s="117"/>
      <c r="FK45" s="117"/>
      <c r="FL45" s="117"/>
      <c r="FM45" s="117"/>
      <c r="FN45" s="117"/>
      <c r="FO45" s="117"/>
      <c r="FP45" s="117"/>
      <c r="FQ45" s="117"/>
      <c r="FR45" s="117"/>
      <c r="FS45" s="117"/>
      <c r="FT45" s="117"/>
      <c r="FU45" s="117"/>
      <c r="FV45" s="117"/>
      <c r="FW45" s="117"/>
      <c r="FX45" s="117"/>
      <c r="FY45" s="117"/>
      <c r="FZ45" s="117"/>
      <c r="GA45" s="117"/>
      <c r="GB45" s="117"/>
      <c r="GC45" s="117"/>
      <c r="GD45" s="117"/>
      <c r="GE45" s="117"/>
      <c r="GF45" s="117"/>
      <c r="GG45" s="117"/>
      <c r="GH45" s="117"/>
      <c r="GI45" s="117"/>
      <c r="GJ45" s="117"/>
      <c r="GK45" s="117"/>
      <c r="GL45" s="117"/>
      <c r="GM45" s="117"/>
      <c r="GN45" s="117"/>
      <c r="GO45" s="117"/>
      <c r="GP45" s="117"/>
      <c r="GQ45" s="117"/>
      <c r="GR45" s="117"/>
      <c r="GS45" s="117"/>
      <c r="GT45" s="117"/>
      <c r="GU45" s="117"/>
      <c r="GV45" s="117"/>
      <c r="GW45" s="117"/>
      <c r="GX45" s="117"/>
      <c r="GY45" s="117"/>
      <c r="GZ45" s="117"/>
      <c r="HA45" s="117"/>
      <c r="HB45" s="117"/>
      <c r="HC45" s="117"/>
      <c r="HD45" s="117"/>
      <c r="HE45" s="117"/>
      <c r="HF45" s="117"/>
      <c r="HG45" s="117"/>
      <c r="HH45" s="117"/>
      <c r="HI45" s="117"/>
      <c r="HJ45" s="117"/>
      <c r="HK45" s="117"/>
      <c r="HL45" s="117"/>
      <c r="HM45" s="117"/>
      <c r="HN45" s="117"/>
      <c r="HO45" s="117"/>
      <c r="HP45" s="117"/>
    </row>
    <row r="46" spans="1:224" ht="13.5" thickBot="1" x14ac:dyDescent="0.25">
      <c r="A46" s="46"/>
      <c r="B46" s="219"/>
      <c r="C46" s="79"/>
      <c r="D46" s="79"/>
      <c r="E46" s="79"/>
      <c r="F46" s="79"/>
      <c r="G46" s="79"/>
      <c r="H46" s="79"/>
      <c r="I46" s="195"/>
      <c r="J46" s="195"/>
      <c r="K46" s="46"/>
      <c r="L46" s="1008"/>
      <c r="M46" s="484"/>
      <c r="N46" s="214"/>
      <c r="O46" s="58"/>
      <c r="P46" s="58"/>
      <c r="Q46" s="485"/>
      <c r="R46" s="485"/>
      <c r="S46" s="725"/>
      <c r="T46" s="725"/>
      <c r="U46" s="725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02"/>
      <c r="AS46" s="484"/>
      <c r="AT46" s="214"/>
      <c r="AU46" s="214"/>
      <c r="AV46" s="58"/>
      <c r="AW46" s="655"/>
      <c r="AX46" s="117"/>
      <c r="AY46" s="214"/>
      <c r="AZ46" s="214"/>
      <c r="BA46" s="58"/>
      <c r="BB46" s="655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7"/>
      <c r="CO46" s="117"/>
      <c r="CP46" s="117"/>
      <c r="CQ46" s="117"/>
      <c r="CR46" s="117"/>
      <c r="CS46" s="117"/>
      <c r="CT46" s="117"/>
      <c r="CU46" s="117"/>
      <c r="CV46" s="117"/>
      <c r="CW46" s="117"/>
      <c r="CX46" s="117"/>
      <c r="CY46" s="117"/>
      <c r="CZ46" s="117"/>
      <c r="DA46" s="117"/>
      <c r="DB46" s="117"/>
      <c r="DC46" s="117"/>
      <c r="DD46" s="117"/>
      <c r="DE46" s="117"/>
      <c r="DF46" s="117"/>
      <c r="DG46" s="117"/>
      <c r="DH46" s="117"/>
      <c r="DI46" s="117"/>
      <c r="DJ46" s="117"/>
      <c r="DK46" s="117"/>
      <c r="DL46" s="117"/>
      <c r="DM46" s="117"/>
      <c r="DN46" s="117"/>
      <c r="DO46" s="117"/>
      <c r="DP46" s="117"/>
      <c r="DQ46" s="117"/>
      <c r="DR46" s="117"/>
      <c r="DS46" s="117"/>
      <c r="DT46" s="117"/>
      <c r="DU46" s="117"/>
      <c r="DV46" s="117"/>
      <c r="DW46" s="117"/>
      <c r="DX46" s="117"/>
      <c r="DY46" s="117"/>
      <c r="DZ46" s="117"/>
      <c r="EA46" s="117"/>
      <c r="EB46" s="117"/>
      <c r="EC46" s="117"/>
      <c r="ED46" s="117"/>
      <c r="EE46" s="117"/>
      <c r="EF46" s="117"/>
      <c r="EG46" s="117"/>
      <c r="EH46" s="117"/>
      <c r="EI46" s="117"/>
      <c r="EJ46" s="117"/>
      <c r="EK46" s="117"/>
      <c r="EL46" s="117"/>
      <c r="EM46" s="117"/>
      <c r="EN46" s="117"/>
      <c r="EO46" s="117"/>
      <c r="EP46" s="117"/>
      <c r="EQ46" s="117"/>
      <c r="ER46" s="117"/>
      <c r="ES46" s="117"/>
      <c r="ET46" s="117"/>
      <c r="EU46" s="117"/>
      <c r="EV46" s="117"/>
      <c r="EW46" s="117"/>
      <c r="EX46" s="117"/>
      <c r="EY46" s="117"/>
      <c r="EZ46" s="117"/>
      <c r="FA46" s="117"/>
      <c r="FB46" s="117"/>
      <c r="FC46" s="117"/>
      <c r="FD46" s="117"/>
      <c r="FE46" s="117"/>
      <c r="FF46" s="117"/>
      <c r="FG46" s="117"/>
      <c r="FH46" s="117"/>
      <c r="FI46" s="117"/>
      <c r="FJ46" s="117"/>
      <c r="FK46" s="117"/>
      <c r="FL46" s="117"/>
      <c r="FM46" s="117"/>
      <c r="FN46" s="117"/>
      <c r="FO46" s="117"/>
      <c r="FP46" s="117"/>
      <c r="FQ46" s="117"/>
      <c r="FR46" s="117"/>
      <c r="FS46" s="117"/>
      <c r="FT46" s="117"/>
      <c r="FU46" s="117"/>
      <c r="FV46" s="117"/>
      <c r="FW46" s="117"/>
      <c r="FX46" s="117"/>
      <c r="FY46" s="117"/>
      <c r="FZ46" s="117"/>
      <c r="GA46" s="117"/>
      <c r="GB46" s="117"/>
      <c r="GC46" s="117"/>
      <c r="GD46" s="117"/>
      <c r="GE46" s="117"/>
      <c r="GF46" s="117"/>
      <c r="GG46" s="117"/>
      <c r="GH46" s="117"/>
      <c r="GI46" s="117"/>
      <c r="GJ46" s="117"/>
      <c r="GK46" s="117"/>
      <c r="GL46" s="117"/>
      <c r="GM46" s="117"/>
      <c r="GN46" s="117"/>
      <c r="GO46" s="117"/>
      <c r="GP46" s="117"/>
      <c r="GQ46" s="117"/>
      <c r="GR46" s="117"/>
      <c r="GS46" s="117"/>
      <c r="GT46" s="117"/>
      <c r="GU46" s="117"/>
      <c r="GV46" s="117"/>
      <c r="GW46" s="117"/>
      <c r="GX46" s="117"/>
      <c r="GY46" s="117"/>
      <c r="GZ46" s="117"/>
      <c r="HA46" s="117"/>
      <c r="HB46" s="117"/>
      <c r="HC46" s="117"/>
      <c r="HD46" s="117"/>
      <c r="HE46" s="117"/>
      <c r="HF46" s="117"/>
      <c r="HG46" s="117"/>
      <c r="HH46" s="117"/>
      <c r="HI46" s="117"/>
      <c r="HJ46" s="117"/>
      <c r="HK46" s="117"/>
      <c r="HL46" s="117"/>
      <c r="HM46" s="117"/>
      <c r="HN46" s="117"/>
      <c r="HO46" s="117"/>
      <c r="HP46" s="117"/>
    </row>
    <row r="47" spans="1:224" ht="13.5" thickBot="1" x14ac:dyDescent="0.25">
      <c r="A47" s="46"/>
      <c r="B47" s="219"/>
      <c r="C47" s="79"/>
      <c r="D47" s="79"/>
      <c r="E47" s="79"/>
      <c r="F47" s="79"/>
      <c r="G47" s="79"/>
      <c r="H47" s="79"/>
      <c r="I47" s="195"/>
      <c r="J47" s="195"/>
      <c r="K47" s="46"/>
      <c r="L47" s="1008"/>
      <c r="M47" s="1035" t="s">
        <v>150</v>
      </c>
      <c r="N47" s="1036"/>
      <c r="O47" s="738"/>
      <c r="P47" s="739"/>
      <c r="Q47" s="162">
        <f>SUM('New 8 Year'!AT47:AU47)</f>
        <v>0</v>
      </c>
      <c r="R47" s="162">
        <f>SUM(AY47:AZ47)</f>
        <v>0</v>
      </c>
      <c r="S47" s="725"/>
      <c r="T47" s="725"/>
      <c r="U47" s="725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02"/>
      <c r="AS47" s="641" t="s">
        <v>150</v>
      </c>
      <c r="AT47" s="168" t="str">
        <f>IF('New 8 Year'!O47="x",AV47,"")</f>
        <v/>
      </c>
      <c r="AU47" s="352" t="str">
        <f>IF('New 8 Year'!P47="x",AV47,"")</f>
        <v/>
      </c>
      <c r="AV47" s="136">
        <v>400</v>
      </c>
      <c r="AW47" s="136">
        <v>400</v>
      </c>
      <c r="AX47" s="179"/>
      <c r="AY47" s="624" t="str">
        <f>IF('New 8 Year'!O47="x",BA47,"")</f>
        <v/>
      </c>
      <c r="AZ47" s="624" t="str">
        <f>IF('New 8 Year'!P47="x",BB47,"")</f>
        <v/>
      </c>
      <c r="BA47" s="621">
        <v>800</v>
      </c>
      <c r="BB47" s="621">
        <v>800</v>
      </c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  <c r="HC47" s="179"/>
      <c r="HD47" s="179"/>
      <c r="HE47" s="179"/>
      <c r="HF47" s="179"/>
      <c r="HG47" s="179"/>
      <c r="HH47" s="179"/>
      <c r="HI47" s="179"/>
      <c r="HJ47" s="179"/>
      <c r="HK47" s="179"/>
      <c r="HL47" s="179"/>
      <c r="HM47" s="179"/>
      <c r="HN47" s="179"/>
      <c r="HO47" s="179"/>
      <c r="HP47" s="179"/>
    </row>
    <row r="48" spans="1:224" ht="13.5" thickBot="1" x14ac:dyDescent="0.25">
      <c r="A48" s="46"/>
      <c r="B48" s="219"/>
      <c r="C48" s="79"/>
      <c r="D48" s="79"/>
      <c r="E48" s="79"/>
      <c r="F48" s="79"/>
      <c r="G48" s="79"/>
      <c r="H48" s="79"/>
      <c r="I48" s="195"/>
      <c r="J48" s="195"/>
      <c r="K48" s="46"/>
      <c r="L48" s="1009"/>
      <c r="M48" s="486" t="s">
        <v>151</v>
      </c>
      <c r="N48" s="487"/>
      <c r="O48" s="487"/>
      <c r="P48" s="488"/>
      <c r="Q48" s="489"/>
      <c r="R48" s="489"/>
      <c r="S48" s="725"/>
      <c r="T48" s="725"/>
      <c r="U48" s="725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02"/>
      <c r="AS48" s="46"/>
      <c r="AT48" s="33"/>
      <c r="AU48" s="33"/>
      <c r="AV48" s="94"/>
      <c r="AW48" s="94"/>
    </row>
    <row r="49" spans="1:224" ht="13.5" thickBot="1" x14ac:dyDescent="0.25">
      <c r="A49" s="46"/>
      <c r="B49" s="219"/>
      <c r="C49" s="79"/>
      <c r="D49" s="79"/>
      <c r="E49" s="79"/>
      <c r="F49" s="79"/>
      <c r="G49" s="79"/>
      <c r="H49" s="79"/>
      <c r="I49" s="195"/>
      <c r="J49" s="195"/>
      <c r="K49" s="46"/>
      <c r="L49" s="25"/>
      <c r="M49" s="213"/>
      <c r="N49" s="213"/>
      <c r="O49" s="26"/>
      <c r="P49" s="26"/>
      <c r="Q49" s="183"/>
      <c r="R49" s="183"/>
      <c r="S49" s="725"/>
      <c r="T49" s="725"/>
      <c r="U49" s="725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039" t="s">
        <v>116</v>
      </c>
      <c r="AS49" s="1040"/>
      <c r="AT49" s="168">
        <f>IF(E5&gt;2,2000,0)</f>
        <v>0</v>
      </c>
      <c r="AU49" s="169"/>
      <c r="AV49" s="136" t="s">
        <v>15</v>
      </c>
      <c r="AW49" s="137" t="s">
        <v>15</v>
      </c>
      <c r="AX49" s="179"/>
      <c r="AY49" s="168">
        <f>IF(H5&gt;2,2000,0)</f>
        <v>0</v>
      </c>
      <c r="AZ49" s="169"/>
      <c r="BA49" s="136" t="s">
        <v>15</v>
      </c>
      <c r="BB49" s="137" t="s">
        <v>15</v>
      </c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  <c r="GU49" s="179"/>
      <c r="GV49" s="179"/>
      <c r="GW49" s="179"/>
      <c r="GX49" s="179"/>
      <c r="GY49" s="179"/>
      <c r="GZ49" s="179"/>
      <c r="HA49" s="179"/>
      <c r="HB49" s="179"/>
      <c r="HC49" s="179"/>
      <c r="HD49" s="179"/>
      <c r="HE49" s="179"/>
      <c r="HF49" s="179"/>
      <c r="HG49" s="179"/>
      <c r="HH49" s="179"/>
      <c r="HI49" s="179"/>
      <c r="HJ49" s="179"/>
      <c r="HK49" s="179"/>
      <c r="HL49" s="179"/>
      <c r="HM49" s="179"/>
      <c r="HN49" s="179"/>
      <c r="HO49" s="179"/>
      <c r="HP49" s="179"/>
    </row>
    <row r="50" spans="1:224" ht="13.5" thickBot="1" x14ac:dyDescent="0.25">
      <c r="A50" s="46"/>
      <c r="B50" s="219"/>
      <c r="C50" s="79"/>
      <c r="D50" s="79"/>
      <c r="E50" s="79"/>
      <c r="F50" s="79"/>
      <c r="G50" s="79"/>
      <c r="H50" s="79"/>
      <c r="I50" s="195"/>
      <c r="J50" s="195"/>
      <c r="K50" s="46"/>
      <c r="L50" s="1037" t="s">
        <v>129</v>
      </c>
      <c r="M50" s="1039" t="s">
        <v>116</v>
      </c>
      <c r="N50" s="1040"/>
      <c r="O50" s="63"/>
      <c r="P50" s="64"/>
      <c r="Q50" s="239">
        <f>R50/2</f>
        <v>0</v>
      </c>
      <c r="R50" s="239">
        <f>IF(E5&gt;=3,2000,0)</f>
        <v>0</v>
      </c>
      <c r="S50" s="725"/>
      <c r="T50" s="725"/>
      <c r="U50" s="725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029" t="s">
        <v>130</v>
      </c>
      <c r="AS50" s="1030"/>
      <c r="AT50" s="163" t="str">
        <f>IF('New 8 Year'!O51="x",AV50,"")</f>
        <v/>
      </c>
      <c r="AU50" s="164" t="str">
        <f>IF('New 8 Year'!P51="x",AW50,"")</f>
        <v/>
      </c>
      <c r="AV50" s="171">
        <v>1000</v>
      </c>
      <c r="AW50" s="172">
        <v>1000</v>
      </c>
      <c r="AX50" s="117"/>
      <c r="AY50" s="163" t="str">
        <f>IF('New 8 Year'!O51="x",BA50,"")</f>
        <v/>
      </c>
      <c r="AZ50" s="164" t="str">
        <f>IF('New 8 Year'!P51="x",BB50,"")</f>
        <v/>
      </c>
      <c r="BA50" s="621">
        <v>2000</v>
      </c>
      <c r="BB50" s="621">
        <v>2000</v>
      </c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  <c r="BY50" s="117"/>
      <c r="BZ50" s="117"/>
      <c r="CA50" s="117"/>
      <c r="CB50" s="117"/>
      <c r="CC50" s="117"/>
      <c r="CD50" s="117"/>
      <c r="CE50" s="117"/>
      <c r="CF50" s="117"/>
      <c r="CG50" s="117"/>
      <c r="CH50" s="117"/>
      <c r="CI50" s="117"/>
      <c r="CJ50" s="117"/>
      <c r="CK50" s="117"/>
      <c r="CL50" s="117"/>
      <c r="CM50" s="117"/>
      <c r="CN50" s="117"/>
      <c r="CO50" s="117"/>
      <c r="CP50" s="117"/>
      <c r="CQ50" s="117"/>
      <c r="CR50" s="117"/>
      <c r="CS50" s="117"/>
      <c r="CT50" s="117"/>
      <c r="CU50" s="117"/>
      <c r="CV50" s="117"/>
      <c r="CW50" s="117"/>
      <c r="CX50" s="117"/>
      <c r="CY50" s="117"/>
      <c r="CZ50" s="117"/>
      <c r="DA50" s="117"/>
      <c r="DB50" s="117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/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/>
      <c r="EA50" s="117"/>
      <c r="EB50" s="117"/>
      <c r="EC50" s="117"/>
      <c r="ED50" s="117"/>
      <c r="EE50" s="117"/>
      <c r="EF50" s="117"/>
      <c r="EG50" s="117"/>
      <c r="EH50" s="117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17"/>
      <c r="EY50" s="117"/>
      <c r="EZ50" s="117"/>
      <c r="FA50" s="117"/>
      <c r="FB50" s="117"/>
      <c r="FC50" s="117"/>
      <c r="FD50" s="117"/>
      <c r="FE50" s="117"/>
      <c r="FF50" s="117"/>
      <c r="FG50" s="117"/>
      <c r="FH50" s="117"/>
      <c r="FI50" s="117"/>
      <c r="FJ50" s="117"/>
      <c r="FK50" s="117"/>
      <c r="FL50" s="117"/>
      <c r="FM50" s="117"/>
      <c r="FN50" s="117"/>
      <c r="FO50" s="117"/>
      <c r="FP50" s="117"/>
      <c r="FQ50" s="117"/>
      <c r="FR50" s="117"/>
      <c r="FS50" s="117"/>
      <c r="FT50" s="117"/>
      <c r="FU50" s="117"/>
      <c r="FV50" s="117"/>
      <c r="FW50" s="117"/>
      <c r="FX50" s="117"/>
      <c r="FY50" s="117"/>
      <c r="FZ50" s="117"/>
      <c r="GA50" s="117"/>
      <c r="GB50" s="117"/>
      <c r="GC50" s="117"/>
      <c r="GD50" s="117"/>
      <c r="GE50" s="117"/>
      <c r="GF50" s="117"/>
      <c r="GG50" s="117"/>
      <c r="GH50" s="117"/>
      <c r="GI50" s="117"/>
      <c r="GJ50" s="117"/>
      <c r="GK50" s="117"/>
      <c r="GL50" s="117"/>
      <c r="GM50" s="117"/>
      <c r="GN50" s="117"/>
      <c r="GO50" s="117"/>
      <c r="GP50" s="117"/>
      <c r="GQ50" s="117"/>
      <c r="GR50" s="117"/>
      <c r="GS50" s="117"/>
      <c r="GT50" s="117"/>
      <c r="GU50" s="117"/>
      <c r="GV50" s="117"/>
      <c r="GW50" s="117"/>
      <c r="GX50" s="117"/>
      <c r="GY50" s="117"/>
      <c r="GZ50" s="117"/>
      <c r="HA50" s="117"/>
      <c r="HB50" s="117"/>
      <c r="HC50" s="117"/>
      <c r="HD50" s="117"/>
      <c r="HE50" s="117"/>
      <c r="HF50" s="117"/>
      <c r="HG50" s="117"/>
      <c r="HH50" s="117"/>
      <c r="HI50" s="117"/>
      <c r="HJ50" s="117"/>
      <c r="HK50" s="117"/>
      <c r="HL50" s="117"/>
      <c r="HM50" s="117"/>
      <c r="HN50" s="117"/>
      <c r="HO50" s="117"/>
      <c r="HP50" s="117"/>
    </row>
    <row r="51" spans="1:224" ht="13.5" thickBot="1" x14ac:dyDescent="0.25">
      <c r="A51" s="46"/>
      <c r="B51" s="219"/>
      <c r="C51" s="79"/>
      <c r="D51" s="79"/>
      <c r="E51" s="79"/>
      <c r="F51" s="79"/>
      <c r="G51" s="79"/>
      <c r="H51" s="79"/>
      <c r="I51" s="195"/>
      <c r="J51" s="195"/>
      <c r="K51" s="46"/>
      <c r="L51" s="1038"/>
      <c r="M51" s="1029" t="s">
        <v>130</v>
      </c>
      <c r="N51" s="1030"/>
      <c r="O51" s="617"/>
      <c r="P51" s="731" t="s">
        <v>1</v>
      </c>
      <c r="Q51" s="529">
        <f>SUM(AT50:AU50)</f>
        <v>0</v>
      </c>
      <c r="R51" s="529">
        <f>SUM(AY50:AZ50)</f>
        <v>0</v>
      </c>
      <c r="S51" s="725"/>
      <c r="T51" s="725"/>
      <c r="U51" s="725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02"/>
      <c r="AS51" s="46"/>
      <c r="AT51" s="25"/>
      <c r="AU51" s="25"/>
      <c r="AV51" s="94"/>
      <c r="AW51" s="94"/>
      <c r="AX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17"/>
      <c r="BR51" s="117"/>
      <c r="BS51" s="117"/>
      <c r="BT51" s="117"/>
      <c r="BU51" s="117"/>
      <c r="BV51" s="117"/>
      <c r="BW51" s="117"/>
      <c r="BX51" s="117"/>
      <c r="BY51" s="117"/>
      <c r="BZ51" s="117"/>
      <c r="CA51" s="117"/>
      <c r="CB51" s="117"/>
      <c r="CC51" s="117"/>
      <c r="CD51" s="117"/>
      <c r="CE51" s="117"/>
      <c r="CF51" s="117"/>
      <c r="CG51" s="117"/>
      <c r="CH51" s="117"/>
      <c r="CI51" s="117"/>
      <c r="CJ51" s="117"/>
      <c r="CK51" s="117"/>
      <c r="CL51" s="117"/>
      <c r="CM51" s="117"/>
      <c r="CN51" s="117"/>
      <c r="CO51" s="117"/>
      <c r="CP51" s="117"/>
      <c r="CQ51" s="117"/>
      <c r="CR51" s="117"/>
      <c r="CS51" s="117"/>
      <c r="CT51" s="117"/>
      <c r="CU51" s="117"/>
      <c r="CV51" s="117"/>
      <c r="CW51" s="117"/>
      <c r="CX51" s="117"/>
      <c r="CY51" s="117"/>
      <c r="CZ51" s="117"/>
      <c r="DA51" s="117"/>
      <c r="DB51" s="117"/>
      <c r="DC51" s="117"/>
      <c r="DD51" s="117"/>
      <c r="DE51" s="117"/>
      <c r="DF51" s="117"/>
      <c r="DG51" s="117"/>
      <c r="DH51" s="117"/>
      <c r="DI51" s="117"/>
      <c r="DJ51" s="117"/>
      <c r="DK51" s="117"/>
      <c r="DL51" s="117"/>
      <c r="DM51" s="117"/>
      <c r="DN51" s="117"/>
      <c r="DO51" s="117"/>
      <c r="DP51" s="117"/>
      <c r="DQ51" s="117"/>
      <c r="DR51" s="117"/>
      <c r="DS51" s="117"/>
      <c r="DT51" s="117"/>
      <c r="DU51" s="117"/>
      <c r="DV51" s="117"/>
      <c r="DW51" s="117"/>
      <c r="DX51" s="117"/>
      <c r="DY51" s="117"/>
      <c r="DZ51" s="117"/>
      <c r="EA51" s="117"/>
      <c r="EB51" s="117"/>
      <c r="EC51" s="117"/>
      <c r="ED51" s="117"/>
      <c r="EE51" s="117"/>
      <c r="EF51" s="117"/>
      <c r="EG51" s="117"/>
      <c r="EH51" s="117"/>
      <c r="EI51" s="117"/>
      <c r="EJ51" s="117"/>
      <c r="EK51" s="117"/>
      <c r="EL51" s="117"/>
      <c r="EM51" s="117"/>
      <c r="EN51" s="117"/>
      <c r="EO51" s="117"/>
      <c r="EP51" s="117"/>
      <c r="EQ51" s="117"/>
      <c r="ER51" s="117"/>
      <c r="ES51" s="117"/>
      <c r="ET51" s="117"/>
      <c r="EU51" s="117"/>
      <c r="EV51" s="117"/>
      <c r="EW51" s="117"/>
      <c r="EX51" s="117"/>
      <c r="EY51" s="117"/>
      <c r="EZ51" s="117"/>
      <c r="FA51" s="117"/>
      <c r="FB51" s="117"/>
      <c r="FC51" s="117"/>
      <c r="FD51" s="117"/>
      <c r="FE51" s="117"/>
      <c r="FF51" s="117"/>
      <c r="FG51" s="117"/>
      <c r="FH51" s="117"/>
      <c r="FI51" s="117"/>
      <c r="FJ51" s="117"/>
      <c r="FK51" s="117"/>
      <c r="FL51" s="117"/>
      <c r="FM51" s="117"/>
      <c r="FN51" s="117"/>
      <c r="FO51" s="117"/>
      <c r="FP51" s="117"/>
      <c r="FQ51" s="117"/>
      <c r="FR51" s="117"/>
      <c r="FS51" s="117"/>
      <c r="FT51" s="117"/>
      <c r="FU51" s="117"/>
      <c r="FV51" s="117"/>
      <c r="FW51" s="117"/>
      <c r="FX51" s="117"/>
      <c r="FY51" s="117"/>
      <c r="FZ51" s="117"/>
      <c r="GA51" s="117"/>
      <c r="GB51" s="117"/>
      <c r="GC51" s="117"/>
      <c r="GD51" s="117"/>
      <c r="GE51" s="117"/>
      <c r="GF51" s="117"/>
      <c r="GG51" s="117"/>
      <c r="GH51" s="117"/>
      <c r="GI51" s="117"/>
      <c r="GJ51" s="117"/>
      <c r="GK51" s="117"/>
      <c r="GL51" s="117"/>
      <c r="GM51" s="117"/>
      <c r="GN51" s="117"/>
      <c r="GO51" s="117"/>
      <c r="GP51" s="117"/>
      <c r="GQ51" s="117"/>
      <c r="GR51" s="117"/>
      <c r="GS51" s="117"/>
      <c r="GT51" s="117"/>
      <c r="GU51" s="117"/>
      <c r="GV51" s="117"/>
      <c r="GW51" s="117"/>
      <c r="GX51" s="117"/>
      <c r="GY51" s="117"/>
      <c r="GZ51" s="117"/>
      <c r="HA51" s="117"/>
      <c r="HB51" s="117"/>
      <c r="HC51" s="117"/>
      <c r="HD51" s="117"/>
      <c r="HE51" s="117"/>
      <c r="HF51" s="117"/>
      <c r="HG51" s="117"/>
      <c r="HH51" s="117"/>
      <c r="HI51" s="117"/>
      <c r="HJ51" s="117"/>
      <c r="HK51" s="117"/>
      <c r="HL51" s="117"/>
      <c r="HM51" s="117"/>
      <c r="HN51" s="117"/>
      <c r="HO51" s="117"/>
      <c r="HP51" s="117"/>
    </row>
    <row r="52" spans="1:224" x14ac:dyDescent="0.2">
      <c r="A52" s="46"/>
      <c r="B52" s="219"/>
      <c r="C52" s="79"/>
      <c r="D52" s="79"/>
      <c r="E52" s="79"/>
      <c r="F52" s="79"/>
      <c r="G52" s="79"/>
      <c r="H52" s="79"/>
      <c r="I52" s="195"/>
      <c r="J52" s="195"/>
      <c r="K52" s="46"/>
      <c r="L52" s="469"/>
      <c r="M52" s="469"/>
      <c r="N52" s="469"/>
      <c r="O52" s="469"/>
      <c r="P52" s="469"/>
      <c r="Q52" s="179"/>
      <c r="R52" s="179"/>
      <c r="S52" s="725"/>
      <c r="T52" s="725"/>
      <c r="U52" s="725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02"/>
      <c r="AS52" s="46"/>
      <c r="AT52" s="25"/>
      <c r="AU52" s="25"/>
      <c r="AV52" s="94"/>
      <c r="AW52" s="94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17"/>
      <c r="BT52" s="117"/>
      <c r="BU52" s="117"/>
      <c r="BV52" s="117"/>
      <c r="BW52" s="117"/>
      <c r="BX52" s="117"/>
      <c r="BY52" s="117"/>
      <c r="BZ52" s="117"/>
      <c r="CA52" s="117"/>
      <c r="CB52" s="117"/>
      <c r="CC52" s="117"/>
      <c r="CD52" s="117"/>
      <c r="CE52" s="117"/>
      <c r="CF52" s="117"/>
      <c r="CG52" s="117"/>
      <c r="CH52" s="117"/>
      <c r="CI52" s="117"/>
      <c r="CJ52" s="117"/>
      <c r="CK52" s="117"/>
      <c r="CL52" s="117"/>
      <c r="CM52" s="117"/>
      <c r="CN52" s="117"/>
      <c r="CO52" s="117"/>
      <c r="CP52" s="117"/>
      <c r="CQ52" s="117"/>
      <c r="CR52" s="117"/>
      <c r="CS52" s="117"/>
      <c r="CT52" s="117"/>
      <c r="CU52" s="117"/>
      <c r="CV52" s="117"/>
      <c r="CW52" s="117"/>
      <c r="CX52" s="117"/>
      <c r="CY52" s="117"/>
      <c r="CZ52" s="117"/>
      <c r="DA52" s="117"/>
      <c r="DB52" s="117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/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/>
      <c r="EA52" s="117"/>
      <c r="EB52" s="117"/>
      <c r="EC52" s="117"/>
      <c r="ED52" s="117"/>
      <c r="EE52" s="117"/>
      <c r="EF52" s="117"/>
      <c r="EG52" s="117"/>
      <c r="EH52" s="117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17"/>
      <c r="EY52" s="117"/>
      <c r="EZ52" s="117"/>
      <c r="FA52" s="117"/>
      <c r="FB52" s="117"/>
      <c r="FC52" s="117"/>
      <c r="FD52" s="117"/>
      <c r="FE52" s="117"/>
      <c r="FF52" s="117"/>
      <c r="FG52" s="117"/>
      <c r="FH52" s="117"/>
      <c r="FI52" s="117"/>
      <c r="FJ52" s="117"/>
      <c r="FK52" s="117"/>
      <c r="FL52" s="117"/>
      <c r="FM52" s="117"/>
      <c r="FN52" s="117"/>
      <c r="FO52" s="117"/>
      <c r="FP52" s="117"/>
      <c r="FQ52" s="117"/>
      <c r="FR52" s="117"/>
      <c r="FS52" s="117"/>
      <c r="FT52" s="117"/>
      <c r="FU52" s="117"/>
      <c r="FV52" s="117"/>
      <c r="FW52" s="117"/>
      <c r="FX52" s="117"/>
      <c r="FY52" s="117"/>
      <c r="FZ52" s="117"/>
      <c r="GA52" s="117"/>
      <c r="GB52" s="117"/>
      <c r="GC52" s="117"/>
      <c r="GD52" s="117"/>
      <c r="GE52" s="117"/>
      <c r="GF52" s="117"/>
      <c r="GG52" s="117"/>
      <c r="GH52" s="117"/>
      <c r="GI52" s="117"/>
      <c r="GJ52" s="117"/>
      <c r="GK52" s="117"/>
      <c r="GL52" s="117"/>
      <c r="GM52" s="117"/>
      <c r="GN52" s="117"/>
      <c r="GO52" s="117"/>
      <c r="GP52" s="117"/>
      <c r="GQ52" s="117"/>
      <c r="GR52" s="117"/>
      <c r="GS52" s="117"/>
      <c r="GT52" s="117"/>
      <c r="GU52" s="117"/>
      <c r="GV52" s="117"/>
      <c r="GW52" s="117"/>
      <c r="GX52" s="117"/>
      <c r="GY52" s="117"/>
      <c r="GZ52" s="117"/>
      <c r="HA52" s="117"/>
      <c r="HB52" s="117"/>
      <c r="HC52" s="117"/>
      <c r="HD52" s="117"/>
      <c r="HE52" s="117"/>
      <c r="HF52" s="117"/>
      <c r="HG52" s="117"/>
      <c r="HH52" s="117"/>
      <c r="HI52" s="117"/>
      <c r="HJ52" s="117"/>
      <c r="HK52" s="117"/>
      <c r="HL52" s="117"/>
      <c r="HM52" s="117"/>
      <c r="HN52" s="117"/>
      <c r="HO52" s="117"/>
      <c r="HP52" s="117"/>
    </row>
    <row r="53" spans="1:224" x14ac:dyDescent="0.2">
      <c r="A53" s="46"/>
      <c r="B53" s="79"/>
      <c r="C53" s="79"/>
      <c r="D53" s="79"/>
      <c r="E53" s="195"/>
      <c r="F53" s="79"/>
      <c r="G53" s="79"/>
      <c r="H53" s="79"/>
      <c r="I53" s="195"/>
      <c r="J53" s="195"/>
      <c r="K53" s="46"/>
      <c r="L53" s="33"/>
      <c r="M53" s="215"/>
      <c r="N53" s="215"/>
      <c r="O53" s="48"/>
      <c r="P53" s="48"/>
      <c r="Q53" s="117"/>
      <c r="R53" s="117"/>
      <c r="S53" s="725"/>
      <c r="T53" s="725"/>
      <c r="U53" s="725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02"/>
      <c r="AS53" s="46"/>
      <c r="AT53" s="25"/>
      <c r="AU53" s="25"/>
      <c r="AV53" s="94"/>
      <c r="AW53" s="94"/>
    </row>
    <row r="54" spans="1:224" s="47" customFormat="1" ht="13.5" thickBot="1" x14ac:dyDescent="0.25">
      <c r="A54" s="123"/>
      <c r="B54" s="57"/>
      <c r="C54" s="57"/>
      <c r="D54" s="57"/>
      <c r="E54" s="124"/>
      <c r="F54" s="57"/>
      <c r="G54" s="57"/>
      <c r="H54" s="57"/>
      <c r="I54" s="124"/>
      <c r="J54" s="124"/>
      <c r="L54" s="470"/>
      <c r="M54" s="470"/>
      <c r="N54" s="470"/>
      <c r="O54" s="470"/>
      <c r="P54" s="470"/>
      <c r="Q54" s="179"/>
      <c r="R54" s="179"/>
      <c r="S54" s="725"/>
      <c r="T54" s="725"/>
      <c r="U54" s="725"/>
      <c r="V54" s="123"/>
      <c r="W54" s="166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T54" s="25"/>
      <c r="AU54" s="25"/>
      <c r="AV54" s="94"/>
      <c r="AW54" s="94"/>
      <c r="AX54" s="183"/>
      <c r="AY54" s="183"/>
      <c r="AZ54" s="183"/>
      <c r="BA54" s="183"/>
      <c r="BB54" s="183"/>
      <c r="BC54" s="183"/>
      <c r="BD54" s="183"/>
      <c r="BE54" s="183"/>
      <c r="BF54" s="183"/>
      <c r="BG54" s="183"/>
      <c r="BH54" s="183"/>
      <c r="BI54" s="183"/>
      <c r="BJ54" s="183"/>
      <c r="BK54" s="183"/>
      <c r="BL54" s="183"/>
      <c r="BM54" s="183"/>
      <c r="BN54" s="183"/>
      <c r="BO54" s="183"/>
      <c r="BP54" s="183"/>
      <c r="BQ54" s="183"/>
      <c r="BR54" s="183"/>
      <c r="BS54" s="183"/>
      <c r="BT54" s="183"/>
      <c r="BU54" s="183"/>
      <c r="BV54" s="183"/>
      <c r="BW54" s="183"/>
      <c r="BX54" s="183"/>
      <c r="BY54" s="183"/>
      <c r="BZ54" s="183"/>
      <c r="CA54" s="183"/>
      <c r="CB54" s="183"/>
      <c r="CC54" s="183"/>
      <c r="CD54" s="183"/>
      <c r="CE54" s="183"/>
      <c r="CF54" s="183"/>
      <c r="CG54" s="183"/>
      <c r="CH54" s="183"/>
      <c r="CI54" s="183"/>
      <c r="CJ54" s="183"/>
      <c r="CK54" s="183"/>
      <c r="CL54" s="183"/>
      <c r="CM54" s="183"/>
      <c r="CN54" s="183"/>
      <c r="CO54" s="183"/>
      <c r="CP54" s="183"/>
      <c r="CQ54" s="183"/>
      <c r="CR54" s="183"/>
      <c r="CS54" s="183"/>
      <c r="CT54" s="183"/>
      <c r="CU54" s="183"/>
      <c r="CV54" s="183"/>
      <c r="CW54" s="183"/>
      <c r="CX54" s="183"/>
      <c r="CY54" s="183"/>
      <c r="CZ54" s="183"/>
      <c r="DA54" s="183"/>
      <c r="DB54" s="183"/>
      <c r="DC54" s="183"/>
      <c r="DD54" s="183"/>
      <c r="DE54" s="183"/>
      <c r="DF54" s="183"/>
      <c r="DG54" s="183"/>
      <c r="DH54" s="183"/>
      <c r="DI54" s="183"/>
      <c r="DJ54" s="183"/>
      <c r="DK54" s="183"/>
      <c r="DL54" s="183"/>
      <c r="DM54" s="183"/>
      <c r="DN54" s="183"/>
      <c r="DO54" s="183"/>
      <c r="DP54" s="183"/>
      <c r="DQ54" s="183"/>
      <c r="DR54" s="183"/>
      <c r="DS54" s="183"/>
      <c r="DT54" s="183"/>
      <c r="DU54" s="183"/>
      <c r="DV54" s="183"/>
      <c r="DW54" s="183"/>
      <c r="DX54" s="183"/>
      <c r="DY54" s="183"/>
      <c r="DZ54" s="183"/>
      <c r="EA54" s="183"/>
      <c r="EB54" s="183"/>
      <c r="EC54" s="183"/>
      <c r="ED54" s="183"/>
      <c r="EE54" s="183"/>
      <c r="EF54" s="183"/>
      <c r="EG54" s="183"/>
      <c r="EH54" s="183"/>
      <c r="EI54" s="183"/>
      <c r="EJ54" s="183"/>
      <c r="EK54" s="183"/>
      <c r="EL54" s="183"/>
      <c r="EM54" s="183"/>
      <c r="EN54" s="183"/>
      <c r="EO54" s="183"/>
      <c r="EP54" s="183"/>
      <c r="EQ54" s="183"/>
      <c r="ER54" s="183"/>
      <c r="ES54" s="183"/>
      <c r="ET54" s="183"/>
      <c r="EU54" s="183"/>
      <c r="EV54" s="183"/>
      <c r="EW54" s="183"/>
      <c r="EX54" s="183"/>
      <c r="EY54" s="183"/>
      <c r="EZ54" s="183"/>
      <c r="FA54" s="183"/>
      <c r="FB54" s="183"/>
      <c r="FC54" s="183"/>
      <c r="FD54" s="183"/>
      <c r="FE54" s="183"/>
      <c r="FF54" s="183"/>
      <c r="FG54" s="183"/>
      <c r="FH54" s="183"/>
      <c r="FI54" s="183"/>
      <c r="FJ54" s="183"/>
      <c r="FK54" s="183"/>
      <c r="FL54" s="183"/>
      <c r="FM54" s="183"/>
      <c r="FN54" s="183"/>
      <c r="FO54" s="183"/>
      <c r="FP54" s="183"/>
      <c r="FQ54" s="183"/>
      <c r="FR54" s="183"/>
      <c r="FS54" s="183"/>
      <c r="FT54" s="183"/>
      <c r="FU54" s="183"/>
      <c r="FV54" s="183"/>
      <c r="FW54" s="183"/>
      <c r="FX54" s="183"/>
      <c r="FY54" s="183"/>
      <c r="FZ54" s="183"/>
      <c r="GA54" s="183"/>
      <c r="GB54" s="183"/>
      <c r="GC54" s="183"/>
      <c r="GD54" s="183"/>
      <c r="GE54" s="183"/>
      <c r="GF54" s="183"/>
      <c r="GG54" s="183"/>
      <c r="GH54" s="183"/>
      <c r="GI54" s="183"/>
      <c r="GJ54" s="183"/>
      <c r="GK54" s="183"/>
      <c r="GL54" s="183"/>
      <c r="GM54" s="183"/>
      <c r="GN54" s="183"/>
      <c r="GO54" s="183"/>
      <c r="GP54" s="183"/>
      <c r="GQ54" s="183"/>
      <c r="GR54" s="183"/>
      <c r="GS54" s="183"/>
      <c r="GT54" s="183"/>
      <c r="GU54" s="183"/>
      <c r="GV54" s="183"/>
      <c r="GW54" s="183"/>
      <c r="GX54" s="183"/>
      <c r="GY54" s="183"/>
      <c r="GZ54" s="183"/>
      <c r="HA54" s="183"/>
      <c r="HB54" s="183"/>
      <c r="HC54" s="183"/>
      <c r="HD54" s="183"/>
      <c r="HE54" s="183"/>
      <c r="HF54" s="183"/>
      <c r="HG54" s="183"/>
      <c r="HH54" s="183"/>
      <c r="HI54" s="183"/>
      <c r="HJ54" s="183"/>
      <c r="HK54" s="183"/>
      <c r="HL54" s="183"/>
      <c r="HM54" s="183"/>
      <c r="HN54" s="183"/>
      <c r="HO54" s="183"/>
      <c r="HP54" s="183"/>
    </row>
    <row r="55" spans="1:224" s="132" customFormat="1" ht="15" customHeight="1" thickBot="1" x14ac:dyDescent="0.25">
      <c r="A55" s="294"/>
      <c r="B55" s="218"/>
      <c r="C55" s="218"/>
      <c r="D55" s="724"/>
      <c r="E55" s="124"/>
      <c r="F55" s="218"/>
      <c r="G55" s="218"/>
      <c r="H55" s="724"/>
      <c r="I55" s="124"/>
      <c r="J55" s="664"/>
      <c r="L55" s="1004" t="s">
        <v>117</v>
      </c>
      <c r="M55" s="1005"/>
      <c r="N55" s="1005"/>
      <c r="O55" s="1005"/>
      <c r="P55" s="1006"/>
      <c r="Q55" s="546" t="s">
        <v>172</v>
      </c>
      <c r="R55" s="546" t="s">
        <v>85</v>
      </c>
      <c r="S55" s="725"/>
      <c r="T55" s="725"/>
      <c r="U55" s="725"/>
      <c r="V55" s="294"/>
      <c r="W55" s="630"/>
      <c r="X55" s="629"/>
      <c r="Y55" s="629"/>
      <c r="Z55" s="629"/>
      <c r="AA55" s="629"/>
      <c r="AB55" s="629"/>
      <c r="AC55" s="131"/>
      <c r="AD55" s="629"/>
      <c r="AE55" s="629"/>
      <c r="AF55" s="629"/>
      <c r="AG55" s="631"/>
      <c r="AH55" s="631"/>
      <c r="AI55" s="631"/>
      <c r="AJ55" s="631"/>
      <c r="AK55" s="631"/>
      <c r="AL55" s="631"/>
      <c r="AM55" s="631"/>
      <c r="AN55" s="631"/>
      <c r="AO55" s="631"/>
      <c r="AP55" s="631"/>
      <c r="AQ55" s="631"/>
      <c r="AR55" s="631"/>
      <c r="AX55" s="117"/>
      <c r="AY55" s="117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117"/>
      <c r="BS55" s="117"/>
      <c r="BT55" s="117"/>
      <c r="BU55" s="117"/>
      <c r="BV55" s="117"/>
      <c r="BW55" s="117"/>
      <c r="BX55" s="117"/>
      <c r="BY55" s="117"/>
      <c r="BZ55" s="117"/>
      <c r="CA55" s="117"/>
      <c r="CB55" s="117"/>
      <c r="CC55" s="117"/>
      <c r="CD55" s="117"/>
      <c r="CE55" s="117"/>
      <c r="CF55" s="117"/>
      <c r="CG55" s="117"/>
      <c r="CH55" s="117"/>
      <c r="CI55" s="117"/>
      <c r="CJ55" s="117"/>
      <c r="CK55" s="117"/>
      <c r="CL55" s="117"/>
      <c r="CM55" s="117"/>
      <c r="CN55" s="117"/>
      <c r="CO55" s="117"/>
      <c r="CP55" s="117"/>
      <c r="CQ55" s="117"/>
      <c r="CR55" s="117"/>
      <c r="CS55" s="117"/>
      <c r="CT55" s="117"/>
      <c r="CU55" s="117"/>
      <c r="CV55" s="117"/>
      <c r="CW55" s="117"/>
      <c r="CX55" s="117"/>
      <c r="CY55" s="117"/>
      <c r="CZ55" s="117"/>
      <c r="DA55" s="117"/>
      <c r="DB55" s="117"/>
      <c r="DC55" s="117"/>
      <c r="DD55" s="117"/>
      <c r="DE55" s="117"/>
      <c r="DF55" s="117"/>
      <c r="DG55" s="117"/>
      <c r="DH55" s="117"/>
      <c r="DI55" s="117"/>
      <c r="DJ55" s="117"/>
      <c r="DK55" s="117"/>
      <c r="DL55" s="117"/>
      <c r="DM55" s="117"/>
      <c r="DN55" s="117"/>
      <c r="DO55" s="117"/>
      <c r="DP55" s="117"/>
      <c r="DQ55" s="117"/>
      <c r="DR55" s="117"/>
      <c r="DS55" s="117"/>
      <c r="DT55" s="117"/>
      <c r="DU55" s="117"/>
      <c r="DV55" s="117"/>
      <c r="DW55" s="117"/>
      <c r="DX55" s="117"/>
      <c r="DY55" s="117"/>
      <c r="DZ55" s="117"/>
      <c r="EA55" s="117"/>
      <c r="EB55" s="117"/>
      <c r="EC55" s="117"/>
      <c r="ED55" s="117"/>
      <c r="EE55" s="117"/>
      <c r="EF55" s="117"/>
      <c r="EG55" s="117"/>
      <c r="EH55" s="117"/>
      <c r="EI55" s="117"/>
      <c r="EJ55" s="117"/>
      <c r="EK55" s="117"/>
      <c r="EL55" s="117"/>
      <c r="EM55" s="117"/>
      <c r="EN55" s="117"/>
      <c r="EO55" s="117"/>
      <c r="EP55" s="117"/>
      <c r="EQ55" s="117"/>
      <c r="ER55" s="117"/>
      <c r="ES55" s="117"/>
      <c r="ET55" s="117"/>
      <c r="EU55" s="117"/>
      <c r="EV55" s="117"/>
      <c r="EW55" s="117"/>
      <c r="EX55" s="117"/>
      <c r="EY55" s="117"/>
      <c r="EZ55" s="117"/>
      <c r="FA55" s="117"/>
      <c r="FB55" s="117"/>
      <c r="FC55" s="117"/>
      <c r="FD55" s="117"/>
      <c r="FE55" s="117"/>
      <c r="FF55" s="117"/>
      <c r="FG55" s="117"/>
      <c r="FH55" s="117"/>
      <c r="FI55" s="117"/>
      <c r="FJ55" s="117"/>
      <c r="FK55" s="117"/>
      <c r="FL55" s="117"/>
      <c r="FM55" s="117"/>
      <c r="FN55" s="117"/>
      <c r="FO55" s="117"/>
      <c r="FP55" s="117"/>
      <c r="FQ55" s="117"/>
      <c r="FR55" s="117"/>
      <c r="FS55" s="117"/>
      <c r="FT55" s="117"/>
      <c r="FU55" s="117"/>
      <c r="FV55" s="117"/>
      <c r="FW55" s="117"/>
      <c r="FX55" s="117"/>
      <c r="FY55" s="117"/>
      <c r="FZ55" s="117"/>
      <c r="GA55" s="117"/>
      <c r="GB55" s="117"/>
      <c r="GC55" s="117"/>
      <c r="GD55" s="117"/>
      <c r="GE55" s="117"/>
      <c r="GF55" s="117"/>
      <c r="GG55" s="117"/>
      <c r="GH55" s="117"/>
      <c r="GI55" s="117"/>
      <c r="GJ55" s="117"/>
      <c r="GK55" s="117"/>
      <c r="GL55" s="117"/>
      <c r="GM55" s="117"/>
      <c r="GN55" s="117"/>
      <c r="GO55" s="117"/>
      <c r="GP55" s="117"/>
      <c r="GQ55" s="117"/>
      <c r="GR55" s="117"/>
      <c r="GS55" s="117"/>
      <c r="GT55" s="117"/>
      <c r="GU55" s="117"/>
      <c r="GV55" s="117"/>
      <c r="GW55" s="117"/>
      <c r="GX55" s="117"/>
      <c r="GY55" s="117"/>
      <c r="GZ55" s="117"/>
      <c r="HA55" s="117"/>
      <c r="HB55" s="117"/>
      <c r="HC55" s="117"/>
      <c r="HD55" s="117"/>
      <c r="HE55" s="117"/>
      <c r="HF55" s="117"/>
      <c r="HG55" s="117"/>
      <c r="HH55" s="117"/>
      <c r="HI55" s="117"/>
      <c r="HJ55" s="117"/>
      <c r="HK55" s="117"/>
      <c r="HL55" s="117"/>
      <c r="HM55" s="117"/>
      <c r="HN55" s="117"/>
      <c r="HO55" s="117"/>
      <c r="HP55" s="117"/>
    </row>
    <row r="56" spans="1:224" s="132" customFormat="1" x14ac:dyDescent="0.2">
      <c r="A56" s="294"/>
      <c r="B56" s="218"/>
      <c r="C56" s="218"/>
      <c r="D56" s="724"/>
      <c r="E56" s="124"/>
      <c r="F56" s="218"/>
      <c r="G56" s="218"/>
      <c r="H56" s="724"/>
      <c r="I56" s="124"/>
      <c r="J56" s="664"/>
      <c r="L56" s="599" t="s">
        <v>119</v>
      </c>
      <c r="M56" s="513"/>
      <c r="N56" s="513"/>
      <c r="O56" s="513"/>
      <c r="P56" s="514"/>
      <c r="Q56" s="603">
        <f>IF(E5&gt;1,(SUM(I10:I65)*$E$5)+SUM(M71:M75)*E5,(SUM(I10:I65)*$E$5)+SUM(M71:M75))</f>
        <v>0</v>
      </c>
      <c r="R56" s="603">
        <f>IF(E5&gt;1,(SUM(J10:J65)*$E$5)+SUM(N71:N75)*E5,(SUM(J10:J65)*$E$5))</f>
        <v>0</v>
      </c>
      <c r="S56" s="725"/>
      <c r="T56" s="725"/>
      <c r="U56" s="725"/>
      <c r="V56" s="294"/>
      <c r="W56" s="630"/>
      <c r="X56" s="629"/>
      <c r="Y56" s="629"/>
      <c r="Z56" s="629"/>
      <c r="AA56" s="629"/>
      <c r="AB56" s="629"/>
      <c r="AC56" s="131"/>
      <c r="AD56" s="629"/>
      <c r="AE56" s="629"/>
      <c r="AF56" s="629"/>
      <c r="AG56" s="631"/>
      <c r="AH56" s="631"/>
      <c r="AI56" s="631"/>
      <c r="AJ56" s="631"/>
      <c r="AK56" s="631"/>
      <c r="AL56" s="631"/>
      <c r="AM56" s="631"/>
      <c r="AN56" s="631"/>
      <c r="AO56" s="631"/>
      <c r="AP56" s="631"/>
      <c r="AQ56" s="631"/>
      <c r="AR56" s="631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7"/>
      <c r="BT56" s="117"/>
      <c r="BU56" s="117"/>
      <c r="BV56" s="117"/>
      <c r="BW56" s="117"/>
      <c r="BX56" s="117"/>
      <c r="BY56" s="117"/>
      <c r="BZ56" s="117"/>
      <c r="CA56" s="117"/>
      <c r="CB56" s="117"/>
      <c r="CC56" s="117"/>
      <c r="CD56" s="117"/>
      <c r="CE56" s="117"/>
      <c r="CF56" s="117"/>
      <c r="CG56" s="117"/>
      <c r="CH56" s="117"/>
      <c r="CI56" s="117"/>
      <c r="CJ56" s="117"/>
      <c r="CK56" s="117"/>
      <c r="CL56" s="117"/>
      <c r="CM56" s="117"/>
      <c r="CN56" s="117"/>
      <c r="CO56" s="117"/>
      <c r="CP56" s="117"/>
      <c r="CQ56" s="117"/>
      <c r="CR56" s="117"/>
      <c r="CS56" s="117"/>
      <c r="CT56" s="117"/>
      <c r="CU56" s="117"/>
      <c r="CV56" s="117"/>
      <c r="CW56" s="117"/>
      <c r="CX56" s="117"/>
      <c r="CY56" s="117"/>
      <c r="CZ56" s="117"/>
      <c r="DA56" s="117"/>
      <c r="DB56" s="117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/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/>
      <c r="EA56" s="117"/>
      <c r="EB56" s="117"/>
      <c r="EC56" s="117"/>
      <c r="ED56" s="117"/>
      <c r="EE56" s="117"/>
      <c r="EF56" s="117"/>
      <c r="EG56" s="117"/>
      <c r="EH56" s="117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17"/>
      <c r="EY56" s="117"/>
      <c r="EZ56" s="117"/>
      <c r="FA56" s="117"/>
      <c r="FB56" s="117"/>
      <c r="FC56" s="117"/>
      <c r="FD56" s="117"/>
      <c r="FE56" s="117"/>
      <c r="FF56" s="117"/>
      <c r="FG56" s="117"/>
      <c r="FH56" s="117"/>
      <c r="FI56" s="117"/>
      <c r="FJ56" s="117"/>
      <c r="FK56" s="117"/>
      <c r="FL56" s="117"/>
      <c r="FM56" s="117"/>
      <c r="FN56" s="117"/>
      <c r="FO56" s="117"/>
      <c r="FP56" s="117"/>
      <c r="FQ56" s="117"/>
      <c r="FR56" s="117"/>
      <c r="FS56" s="117"/>
      <c r="FT56" s="117"/>
      <c r="FU56" s="117"/>
      <c r="FV56" s="117"/>
      <c r="FW56" s="117"/>
      <c r="FX56" s="117"/>
      <c r="FY56" s="117"/>
      <c r="FZ56" s="117"/>
      <c r="GA56" s="117"/>
      <c r="GB56" s="117"/>
      <c r="GC56" s="117"/>
      <c r="GD56" s="117"/>
      <c r="GE56" s="117"/>
      <c r="GF56" s="117"/>
      <c r="GG56" s="117"/>
      <c r="GH56" s="117"/>
      <c r="GI56" s="117"/>
      <c r="GJ56" s="117"/>
      <c r="GK56" s="117"/>
      <c r="GL56" s="117"/>
      <c r="GM56" s="117"/>
      <c r="GN56" s="117"/>
      <c r="GO56" s="117"/>
      <c r="GP56" s="117"/>
      <c r="GQ56" s="117"/>
      <c r="GR56" s="117"/>
      <c r="GS56" s="117"/>
      <c r="GT56" s="117"/>
      <c r="GU56" s="117"/>
      <c r="GV56" s="117"/>
      <c r="GW56" s="117"/>
      <c r="GX56" s="117"/>
      <c r="GY56" s="117"/>
      <c r="GZ56" s="117"/>
      <c r="HA56" s="117"/>
      <c r="HB56" s="117"/>
      <c r="HC56" s="117"/>
      <c r="HD56" s="117"/>
      <c r="HE56" s="117"/>
      <c r="HF56" s="117"/>
      <c r="HG56" s="117"/>
      <c r="HH56" s="117"/>
      <c r="HI56" s="117"/>
      <c r="HJ56" s="117"/>
      <c r="HK56" s="117"/>
      <c r="HL56" s="117"/>
      <c r="HM56" s="117"/>
      <c r="HN56" s="117"/>
      <c r="HO56" s="117"/>
      <c r="HP56" s="117"/>
    </row>
    <row r="57" spans="1:224" s="132" customFormat="1" x14ac:dyDescent="0.2">
      <c r="A57" s="294"/>
      <c r="B57" s="218"/>
      <c r="C57" s="218"/>
      <c r="D57" s="724"/>
      <c r="E57" s="124"/>
      <c r="F57" s="218"/>
      <c r="G57" s="218"/>
      <c r="H57" s="724"/>
      <c r="I57" s="124"/>
      <c r="J57" s="664"/>
      <c r="L57" s="600" t="s">
        <v>157</v>
      </c>
      <c r="M57" s="530"/>
      <c r="N57" s="530"/>
      <c r="O57" s="531"/>
      <c r="P57" s="515"/>
      <c r="Q57" s="604">
        <f>SUM(Q10:Q18,Q22:Q24,Q27:Q29)</f>
        <v>0</v>
      </c>
      <c r="R57" s="604">
        <f>SUM(R10:R18,R22:R24,R27:R29)</f>
        <v>0</v>
      </c>
      <c r="S57" s="725"/>
      <c r="T57" s="725"/>
      <c r="U57" s="725"/>
      <c r="V57" s="294"/>
      <c r="W57" s="630"/>
      <c r="X57" s="629"/>
      <c r="Y57" s="629"/>
      <c r="Z57" s="629"/>
      <c r="AA57" s="629"/>
      <c r="AB57" s="629"/>
      <c r="AC57" s="131"/>
      <c r="AD57" s="629"/>
      <c r="AE57" s="629"/>
      <c r="AF57" s="629"/>
      <c r="AG57" s="631"/>
      <c r="AH57" s="631"/>
      <c r="AI57" s="631"/>
      <c r="AJ57" s="631"/>
      <c r="AK57" s="631"/>
      <c r="AL57" s="631"/>
      <c r="AM57" s="631"/>
      <c r="AN57" s="631"/>
      <c r="AO57" s="631"/>
      <c r="AP57" s="631"/>
      <c r="AQ57" s="631"/>
      <c r="AR57" s="631"/>
      <c r="AT57" s="25"/>
      <c r="AU57" s="25"/>
      <c r="AV57" s="94"/>
      <c r="AW57" s="94"/>
      <c r="AX57" s="183"/>
      <c r="AY57" s="183"/>
      <c r="AZ57" s="183"/>
      <c r="BA57" s="183"/>
      <c r="BB57" s="183"/>
      <c r="BC57" s="183"/>
      <c r="BD57" s="183"/>
      <c r="BE57" s="183"/>
      <c r="BF57" s="183"/>
      <c r="BG57" s="183"/>
      <c r="BH57" s="183"/>
      <c r="BI57" s="183"/>
      <c r="BJ57" s="183"/>
      <c r="BK57" s="183"/>
      <c r="BL57" s="183"/>
      <c r="BM57" s="183"/>
      <c r="BN57" s="183"/>
      <c r="BO57" s="183"/>
      <c r="BP57" s="183"/>
      <c r="BQ57" s="183"/>
      <c r="BR57" s="183"/>
      <c r="BS57" s="183"/>
      <c r="BT57" s="183"/>
      <c r="BU57" s="183"/>
      <c r="BV57" s="183"/>
      <c r="BW57" s="183"/>
      <c r="BX57" s="183"/>
      <c r="BY57" s="183"/>
      <c r="BZ57" s="183"/>
      <c r="CA57" s="183"/>
      <c r="CB57" s="183"/>
      <c r="CC57" s="183"/>
      <c r="CD57" s="183"/>
      <c r="CE57" s="183"/>
      <c r="CF57" s="183"/>
      <c r="CG57" s="183"/>
      <c r="CH57" s="183"/>
      <c r="CI57" s="183"/>
      <c r="CJ57" s="183"/>
      <c r="CK57" s="183"/>
      <c r="CL57" s="183"/>
      <c r="CM57" s="183"/>
      <c r="CN57" s="183"/>
      <c r="CO57" s="183"/>
      <c r="CP57" s="183"/>
      <c r="CQ57" s="183"/>
      <c r="CR57" s="183"/>
      <c r="CS57" s="183"/>
      <c r="CT57" s="183"/>
      <c r="CU57" s="183"/>
      <c r="CV57" s="183"/>
      <c r="CW57" s="183"/>
      <c r="CX57" s="183"/>
      <c r="CY57" s="183"/>
      <c r="CZ57" s="183"/>
      <c r="DA57" s="183"/>
      <c r="DB57" s="183"/>
      <c r="DC57" s="183"/>
      <c r="DD57" s="183"/>
      <c r="DE57" s="183"/>
      <c r="DF57" s="183"/>
      <c r="DG57" s="183"/>
      <c r="DH57" s="183"/>
      <c r="DI57" s="183"/>
      <c r="DJ57" s="183"/>
      <c r="DK57" s="183"/>
      <c r="DL57" s="183"/>
      <c r="DM57" s="183"/>
      <c r="DN57" s="183"/>
      <c r="DO57" s="183"/>
      <c r="DP57" s="183"/>
      <c r="DQ57" s="183"/>
      <c r="DR57" s="183"/>
      <c r="DS57" s="183"/>
      <c r="DT57" s="183"/>
      <c r="DU57" s="183"/>
      <c r="DV57" s="183"/>
      <c r="DW57" s="183"/>
      <c r="DX57" s="183"/>
      <c r="DY57" s="183"/>
      <c r="DZ57" s="183"/>
      <c r="EA57" s="183"/>
      <c r="EB57" s="183"/>
      <c r="EC57" s="183"/>
      <c r="ED57" s="183"/>
      <c r="EE57" s="183"/>
      <c r="EF57" s="183"/>
      <c r="EG57" s="183"/>
      <c r="EH57" s="183"/>
      <c r="EI57" s="183"/>
      <c r="EJ57" s="183"/>
      <c r="EK57" s="183"/>
      <c r="EL57" s="183"/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83"/>
      <c r="EZ57" s="183"/>
      <c r="FA57" s="183"/>
      <c r="FB57" s="183"/>
      <c r="FC57" s="183"/>
      <c r="FD57" s="183"/>
      <c r="FE57" s="183"/>
      <c r="FF57" s="183"/>
      <c r="FG57" s="183"/>
      <c r="FH57" s="183"/>
      <c r="FI57" s="183"/>
      <c r="FJ57" s="183"/>
      <c r="FK57" s="183"/>
      <c r="FL57" s="183"/>
      <c r="FM57" s="183"/>
      <c r="FN57" s="183"/>
      <c r="FO57" s="183"/>
      <c r="FP57" s="183"/>
      <c r="FQ57" s="183"/>
      <c r="FR57" s="183"/>
      <c r="FS57" s="183"/>
      <c r="FT57" s="183"/>
      <c r="FU57" s="183"/>
      <c r="FV57" s="183"/>
      <c r="FW57" s="183"/>
      <c r="FX57" s="183"/>
      <c r="FY57" s="183"/>
      <c r="FZ57" s="183"/>
      <c r="GA57" s="183"/>
      <c r="GB57" s="183"/>
      <c r="GC57" s="183"/>
      <c r="GD57" s="183"/>
      <c r="GE57" s="183"/>
      <c r="GF57" s="183"/>
      <c r="GG57" s="183"/>
      <c r="GH57" s="183"/>
      <c r="GI57" s="183"/>
      <c r="GJ57" s="183"/>
      <c r="GK57" s="183"/>
      <c r="GL57" s="183"/>
      <c r="GM57" s="183"/>
      <c r="GN57" s="183"/>
      <c r="GO57" s="183"/>
      <c r="GP57" s="183"/>
      <c r="GQ57" s="183"/>
      <c r="GR57" s="183"/>
      <c r="GS57" s="183"/>
      <c r="GT57" s="183"/>
      <c r="GU57" s="183"/>
      <c r="GV57" s="183"/>
      <c r="GW57" s="183"/>
      <c r="GX57" s="183"/>
      <c r="GY57" s="183"/>
      <c r="GZ57" s="183"/>
      <c r="HA57" s="183"/>
      <c r="HB57" s="183"/>
      <c r="HC57" s="183"/>
      <c r="HD57" s="183"/>
      <c r="HE57" s="183"/>
      <c r="HF57" s="183"/>
      <c r="HG57" s="183"/>
      <c r="HH57" s="183"/>
      <c r="HI57" s="183"/>
      <c r="HJ57" s="183"/>
      <c r="HK57" s="183"/>
      <c r="HL57" s="183"/>
      <c r="HM57" s="183"/>
      <c r="HN57" s="183"/>
      <c r="HO57" s="183"/>
      <c r="HP57" s="183"/>
    </row>
    <row r="58" spans="1:224" s="132" customFormat="1" x14ac:dyDescent="0.2">
      <c r="A58" s="294"/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601" t="s">
        <v>158</v>
      </c>
      <c r="M58" s="532"/>
      <c r="N58" s="532"/>
      <c r="O58" s="533"/>
      <c r="P58" s="516"/>
      <c r="Q58" s="604">
        <f>IF(E5&gt;1,((SUM(Q35:Q47)*E5)),(SUM(Q35:Q47)))</f>
        <v>0</v>
      </c>
      <c r="R58" s="604">
        <f>IF(E5&gt;1,((SUM(R35:R49)*E5)),(SUM(R35:R49)))</f>
        <v>0</v>
      </c>
      <c r="S58" s="294"/>
      <c r="T58" s="815"/>
      <c r="U58" s="815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5"/>
      <c r="AU58" s="25"/>
      <c r="AV58" s="94"/>
      <c r="AW58" s="94"/>
      <c r="AX58" s="179"/>
      <c r="AY58" s="179"/>
      <c r="AZ58" s="179"/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179"/>
      <c r="BQ58" s="179"/>
      <c r="BR58" s="179"/>
      <c r="BS58" s="179"/>
      <c r="BT58" s="179"/>
      <c r="BU58" s="179"/>
      <c r="BV58" s="179"/>
      <c r="BW58" s="179"/>
      <c r="BX58" s="179"/>
      <c r="BY58" s="179"/>
      <c r="BZ58" s="179"/>
      <c r="CA58" s="179"/>
      <c r="CB58" s="179"/>
      <c r="CC58" s="179"/>
      <c r="CD58" s="179"/>
      <c r="CE58" s="179"/>
      <c r="CF58" s="179"/>
      <c r="CG58" s="179"/>
      <c r="CH58" s="179"/>
      <c r="CI58" s="179"/>
      <c r="CJ58" s="179"/>
      <c r="CK58" s="179"/>
      <c r="CL58" s="179"/>
      <c r="CM58" s="179"/>
      <c r="CN58" s="179"/>
      <c r="CO58" s="179"/>
      <c r="CP58" s="179"/>
      <c r="CQ58" s="179"/>
      <c r="CR58" s="179"/>
      <c r="CS58" s="179"/>
      <c r="CT58" s="179"/>
      <c r="CU58" s="179"/>
      <c r="CV58" s="179"/>
      <c r="CW58" s="179"/>
      <c r="CX58" s="179"/>
      <c r="CY58" s="179"/>
      <c r="CZ58" s="179"/>
      <c r="DA58" s="179"/>
      <c r="DB58" s="179"/>
      <c r="DC58" s="179"/>
      <c r="DD58" s="179"/>
      <c r="DE58" s="179"/>
      <c r="DF58" s="179"/>
      <c r="DG58" s="179"/>
      <c r="DH58" s="179"/>
      <c r="DI58" s="179"/>
      <c r="DJ58" s="179"/>
      <c r="DK58" s="179"/>
      <c r="DL58" s="179"/>
      <c r="DM58" s="179"/>
      <c r="DN58" s="179"/>
      <c r="DO58" s="179"/>
      <c r="DP58" s="179"/>
      <c r="DQ58" s="179"/>
      <c r="DR58" s="179"/>
      <c r="DS58" s="179"/>
      <c r="DT58" s="179"/>
      <c r="DU58" s="179"/>
      <c r="DV58" s="179"/>
      <c r="DW58" s="179"/>
      <c r="DX58" s="179"/>
      <c r="DY58" s="179"/>
      <c r="DZ58" s="179"/>
      <c r="EA58" s="179"/>
      <c r="EB58" s="179"/>
      <c r="EC58" s="179"/>
      <c r="ED58" s="179"/>
      <c r="EE58" s="179"/>
      <c r="EF58" s="179"/>
      <c r="EG58" s="179"/>
      <c r="EH58" s="179"/>
      <c r="EI58" s="179"/>
      <c r="EJ58" s="179"/>
      <c r="EK58" s="179"/>
      <c r="EL58" s="179"/>
      <c r="EM58" s="179"/>
      <c r="EN58" s="179"/>
      <c r="EO58" s="179"/>
      <c r="EP58" s="179"/>
      <c r="EQ58" s="179"/>
      <c r="ER58" s="179"/>
      <c r="ES58" s="179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  <c r="GI58" s="179"/>
      <c r="GJ58" s="179"/>
      <c r="GK58" s="179"/>
      <c r="GL58" s="179"/>
      <c r="GM58" s="179"/>
      <c r="GN58" s="179"/>
      <c r="GO58" s="179"/>
      <c r="GP58" s="179"/>
      <c r="GQ58" s="179"/>
      <c r="GR58" s="179"/>
      <c r="GS58" s="179"/>
      <c r="GT58" s="179"/>
      <c r="GU58" s="179"/>
      <c r="GV58" s="179"/>
      <c r="GW58" s="179"/>
      <c r="GX58" s="179"/>
      <c r="GY58" s="179"/>
      <c r="GZ58" s="179"/>
      <c r="HA58" s="179"/>
      <c r="HB58" s="179"/>
      <c r="HC58" s="179"/>
      <c r="HD58" s="179"/>
      <c r="HE58" s="179"/>
      <c r="HF58" s="179"/>
      <c r="HG58" s="179"/>
      <c r="HH58" s="179"/>
      <c r="HI58" s="179"/>
      <c r="HJ58" s="179"/>
      <c r="HK58" s="179"/>
      <c r="HL58" s="179"/>
      <c r="HM58" s="179"/>
      <c r="HN58" s="179"/>
      <c r="HO58" s="179"/>
      <c r="HP58" s="179"/>
    </row>
    <row r="59" spans="1:224" s="132" customFormat="1" ht="13.5" thickBot="1" x14ac:dyDescent="0.25">
      <c r="A59" s="294"/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602" t="s">
        <v>120</v>
      </c>
      <c r="M59" s="517"/>
      <c r="N59" s="517"/>
      <c r="O59" s="517"/>
      <c r="P59" s="518"/>
      <c r="Q59" s="605">
        <f>Q50+(Q51*$E$5)</f>
        <v>0</v>
      </c>
      <c r="R59" s="605">
        <f>R50+(R51*$E$5)</f>
        <v>0</v>
      </c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5"/>
      <c r="AU59" s="25"/>
      <c r="AV59" s="94"/>
      <c r="AW59" s="94"/>
      <c r="AX59" s="183"/>
      <c r="AY59" s="183"/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L59" s="183"/>
      <c r="BM59" s="183"/>
      <c r="BN59" s="183"/>
      <c r="BO59" s="183"/>
      <c r="BP59" s="183"/>
      <c r="BQ59" s="183"/>
      <c r="BR59" s="183"/>
      <c r="BS59" s="183"/>
      <c r="BT59" s="183"/>
      <c r="BU59" s="183"/>
      <c r="BV59" s="183"/>
      <c r="BW59" s="183"/>
      <c r="BX59" s="183"/>
      <c r="BY59" s="183"/>
      <c r="BZ59" s="183"/>
      <c r="CA59" s="183"/>
      <c r="CB59" s="183"/>
      <c r="CC59" s="183"/>
      <c r="CD59" s="183"/>
      <c r="CE59" s="183"/>
      <c r="CF59" s="183"/>
      <c r="CG59" s="183"/>
      <c r="CH59" s="183"/>
      <c r="CI59" s="183"/>
      <c r="CJ59" s="183"/>
      <c r="CK59" s="183"/>
      <c r="CL59" s="183"/>
      <c r="CM59" s="183"/>
      <c r="CN59" s="183"/>
      <c r="CO59" s="183"/>
      <c r="CP59" s="183"/>
      <c r="CQ59" s="183"/>
      <c r="CR59" s="183"/>
      <c r="CS59" s="183"/>
      <c r="CT59" s="183"/>
      <c r="CU59" s="183"/>
      <c r="CV59" s="183"/>
      <c r="CW59" s="183"/>
      <c r="CX59" s="183"/>
      <c r="CY59" s="183"/>
      <c r="CZ59" s="183"/>
      <c r="DA59" s="183"/>
      <c r="DB59" s="183"/>
      <c r="DC59" s="183"/>
      <c r="DD59" s="183"/>
      <c r="DE59" s="183"/>
      <c r="DF59" s="183"/>
      <c r="DG59" s="183"/>
      <c r="DH59" s="183"/>
      <c r="DI59" s="183"/>
      <c r="DJ59" s="183"/>
      <c r="DK59" s="183"/>
      <c r="DL59" s="183"/>
      <c r="DM59" s="183"/>
      <c r="DN59" s="183"/>
      <c r="DO59" s="183"/>
      <c r="DP59" s="183"/>
      <c r="DQ59" s="183"/>
      <c r="DR59" s="183"/>
      <c r="DS59" s="183"/>
      <c r="DT59" s="183"/>
      <c r="DU59" s="183"/>
      <c r="DV59" s="183"/>
      <c r="DW59" s="183"/>
      <c r="DX59" s="183"/>
      <c r="DY59" s="183"/>
      <c r="DZ59" s="183"/>
      <c r="EA59" s="183"/>
      <c r="EB59" s="183"/>
      <c r="EC59" s="183"/>
      <c r="ED59" s="183"/>
      <c r="EE59" s="183"/>
      <c r="EF59" s="183"/>
      <c r="EG59" s="183"/>
      <c r="EH59" s="183"/>
      <c r="EI59" s="183"/>
      <c r="EJ59" s="183"/>
      <c r="EK59" s="183"/>
      <c r="EL59" s="183"/>
      <c r="EM59" s="183"/>
      <c r="EN59" s="183"/>
      <c r="EO59" s="183"/>
      <c r="EP59" s="183"/>
      <c r="EQ59" s="183"/>
      <c r="ER59" s="183"/>
      <c r="ES59" s="183"/>
      <c r="ET59" s="183"/>
      <c r="EU59" s="183"/>
      <c r="EV59" s="183"/>
      <c r="EW59" s="183"/>
      <c r="EX59" s="183"/>
      <c r="EY59" s="183"/>
      <c r="EZ59" s="183"/>
      <c r="FA59" s="183"/>
      <c r="FB59" s="183"/>
      <c r="FC59" s="183"/>
      <c r="FD59" s="183"/>
      <c r="FE59" s="183"/>
      <c r="FF59" s="183"/>
      <c r="FG59" s="183"/>
      <c r="FH59" s="183"/>
      <c r="FI59" s="183"/>
      <c r="FJ59" s="183"/>
      <c r="FK59" s="183"/>
      <c r="FL59" s="183"/>
      <c r="FM59" s="183"/>
      <c r="FN59" s="183"/>
      <c r="FO59" s="183"/>
      <c r="FP59" s="183"/>
      <c r="FQ59" s="183"/>
      <c r="FR59" s="183"/>
      <c r="FS59" s="183"/>
      <c r="FT59" s="183"/>
      <c r="FU59" s="183"/>
      <c r="FV59" s="183"/>
      <c r="FW59" s="183"/>
      <c r="FX59" s="183"/>
      <c r="FY59" s="183"/>
      <c r="FZ59" s="183"/>
      <c r="GA59" s="183"/>
      <c r="GB59" s="183"/>
      <c r="GC59" s="183"/>
      <c r="GD59" s="183"/>
      <c r="GE59" s="183"/>
      <c r="GF59" s="183"/>
      <c r="GG59" s="183"/>
      <c r="GH59" s="183"/>
      <c r="GI59" s="183"/>
      <c r="GJ59" s="183"/>
      <c r="GK59" s="183"/>
      <c r="GL59" s="183"/>
      <c r="GM59" s="183"/>
      <c r="GN59" s="183"/>
      <c r="GO59" s="183"/>
      <c r="GP59" s="183"/>
      <c r="GQ59" s="183"/>
      <c r="GR59" s="183"/>
      <c r="GS59" s="183"/>
      <c r="GT59" s="183"/>
      <c r="GU59" s="183"/>
      <c r="GV59" s="183"/>
      <c r="GW59" s="183"/>
      <c r="GX59" s="183"/>
      <c r="GY59" s="183"/>
      <c r="GZ59" s="183"/>
      <c r="HA59" s="183"/>
      <c r="HB59" s="183"/>
      <c r="HC59" s="183"/>
      <c r="HD59" s="183"/>
      <c r="HE59" s="183"/>
      <c r="HF59" s="183"/>
      <c r="HG59" s="183"/>
      <c r="HH59" s="183"/>
      <c r="HI59" s="183"/>
      <c r="HJ59" s="183"/>
      <c r="HK59" s="183"/>
      <c r="HL59" s="183"/>
      <c r="HM59" s="183"/>
      <c r="HN59" s="183"/>
      <c r="HO59" s="183"/>
      <c r="HP59" s="183"/>
    </row>
    <row r="60" spans="1:224" s="132" customFormat="1" ht="13.5" thickBot="1" x14ac:dyDescent="0.25">
      <c r="A60" s="294"/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726" t="s">
        <v>121</v>
      </c>
      <c r="M60" s="727"/>
      <c r="N60" s="727"/>
      <c r="O60" s="727"/>
      <c r="P60" s="728"/>
      <c r="Q60" s="606">
        <f>SUM(Q56:Q59)</f>
        <v>0</v>
      </c>
      <c r="R60" s="606">
        <f>SUM(R56:R59)</f>
        <v>0</v>
      </c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5"/>
      <c r="AU60" s="25"/>
      <c r="AV60" s="94"/>
      <c r="AW60" s="94"/>
      <c r="AX60" s="183"/>
      <c r="AY60" s="183"/>
      <c r="AZ60" s="183"/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L60" s="183"/>
      <c r="BM60" s="183"/>
      <c r="BN60" s="183"/>
      <c r="BO60" s="183"/>
      <c r="BP60" s="183"/>
      <c r="BQ60" s="183"/>
      <c r="BR60" s="183"/>
      <c r="BS60" s="183"/>
      <c r="BT60" s="183"/>
      <c r="BU60" s="183"/>
      <c r="BV60" s="183"/>
      <c r="BW60" s="183"/>
      <c r="BX60" s="183"/>
      <c r="BY60" s="183"/>
      <c r="BZ60" s="183"/>
      <c r="CA60" s="183"/>
      <c r="CB60" s="183"/>
      <c r="CC60" s="183"/>
      <c r="CD60" s="183"/>
      <c r="CE60" s="183"/>
      <c r="CF60" s="183"/>
      <c r="CG60" s="183"/>
      <c r="CH60" s="183"/>
      <c r="CI60" s="183"/>
      <c r="CJ60" s="183"/>
      <c r="CK60" s="183"/>
      <c r="CL60" s="183"/>
      <c r="CM60" s="183"/>
      <c r="CN60" s="183"/>
      <c r="CO60" s="183"/>
      <c r="CP60" s="183"/>
      <c r="CQ60" s="183"/>
      <c r="CR60" s="183"/>
      <c r="CS60" s="183"/>
      <c r="CT60" s="183"/>
      <c r="CU60" s="183"/>
      <c r="CV60" s="183"/>
      <c r="CW60" s="183"/>
      <c r="CX60" s="183"/>
      <c r="CY60" s="183"/>
      <c r="CZ60" s="183"/>
      <c r="DA60" s="183"/>
      <c r="DB60" s="183"/>
      <c r="DC60" s="183"/>
      <c r="DD60" s="183"/>
      <c r="DE60" s="183"/>
      <c r="DF60" s="183"/>
      <c r="DG60" s="183"/>
      <c r="DH60" s="183"/>
      <c r="DI60" s="183"/>
      <c r="DJ60" s="183"/>
      <c r="DK60" s="183"/>
      <c r="DL60" s="183"/>
      <c r="DM60" s="183"/>
      <c r="DN60" s="183"/>
      <c r="DO60" s="183"/>
      <c r="DP60" s="183"/>
      <c r="DQ60" s="183"/>
      <c r="DR60" s="183"/>
      <c r="DS60" s="183"/>
      <c r="DT60" s="183"/>
      <c r="DU60" s="183"/>
      <c r="DV60" s="183"/>
      <c r="DW60" s="183"/>
      <c r="DX60" s="183"/>
      <c r="DY60" s="183"/>
      <c r="DZ60" s="183"/>
      <c r="EA60" s="183"/>
      <c r="EB60" s="183"/>
      <c r="EC60" s="183"/>
      <c r="ED60" s="183"/>
      <c r="EE60" s="183"/>
      <c r="EF60" s="183"/>
      <c r="EG60" s="183"/>
      <c r="EH60" s="183"/>
      <c r="EI60" s="183"/>
      <c r="EJ60" s="183"/>
      <c r="EK60" s="183"/>
      <c r="EL60" s="183"/>
      <c r="EM60" s="183"/>
      <c r="EN60" s="183"/>
      <c r="EO60" s="183"/>
      <c r="EP60" s="183"/>
      <c r="EQ60" s="183"/>
      <c r="ER60" s="183"/>
      <c r="ES60" s="183"/>
      <c r="ET60" s="183"/>
      <c r="EU60" s="183"/>
      <c r="EV60" s="183"/>
      <c r="EW60" s="183"/>
      <c r="EX60" s="183"/>
      <c r="EY60" s="183"/>
      <c r="EZ60" s="183"/>
      <c r="FA60" s="183"/>
      <c r="FB60" s="183"/>
      <c r="FC60" s="183"/>
      <c r="FD60" s="183"/>
      <c r="FE60" s="183"/>
      <c r="FF60" s="183"/>
      <c r="FG60" s="183"/>
      <c r="FH60" s="183"/>
      <c r="FI60" s="183"/>
      <c r="FJ60" s="183"/>
      <c r="FK60" s="183"/>
      <c r="FL60" s="183"/>
      <c r="FM60" s="183"/>
      <c r="FN60" s="183"/>
      <c r="FO60" s="183"/>
      <c r="FP60" s="183"/>
      <c r="FQ60" s="183"/>
      <c r="FR60" s="183"/>
      <c r="FS60" s="183"/>
      <c r="FT60" s="183"/>
      <c r="FU60" s="183"/>
      <c r="FV60" s="183"/>
      <c r="FW60" s="183"/>
      <c r="FX60" s="183"/>
      <c r="FY60" s="183"/>
      <c r="FZ60" s="183"/>
      <c r="GA60" s="183"/>
      <c r="GB60" s="183"/>
      <c r="GC60" s="183"/>
      <c r="GD60" s="183"/>
      <c r="GE60" s="183"/>
      <c r="GF60" s="183"/>
      <c r="GG60" s="183"/>
      <c r="GH60" s="183"/>
      <c r="GI60" s="183"/>
      <c r="GJ60" s="183"/>
      <c r="GK60" s="183"/>
      <c r="GL60" s="183"/>
      <c r="GM60" s="183"/>
      <c r="GN60" s="183"/>
      <c r="GO60" s="183"/>
      <c r="GP60" s="183"/>
      <c r="GQ60" s="183"/>
      <c r="GR60" s="183"/>
      <c r="GS60" s="183"/>
      <c r="GT60" s="183"/>
      <c r="GU60" s="183"/>
      <c r="GV60" s="183"/>
      <c r="GW60" s="183"/>
      <c r="GX60" s="183"/>
      <c r="GY60" s="183"/>
      <c r="GZ60" s="183"/>
      <c r="HA60" s="183"/>
      <c r="HB60" s="183"/>
      <c r="HC60" s="183"/>
      <c r="HD60" s="183"/>
      <c r="HE60" s="183"/>
      <c r="HF60" s="183"/>
      <c r="HG60" s="183"/>
      <c r="HH60" s="183"/>
      <c r="HI60" s="183"/>
      <c r="HJ60" s="183"/>
      <c r="HK60" s="183"/>
      <c r="HL60" s="183"/>
      <c r="HM60" s="183"/>
      <c r="HN60" s="183"/>
      <c r="HO60" s="183"/>
      <c r="HP60" s="183"/>
    </row>
    <row r="61" spans="1:224" s="132" customFormat="1" ht="15.75" thickBot="1" x14ac:dyDescent="0.25">
      <c r="A61" s="294"/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983" t="s">
        <v>208</v>
      </c>
      <c r="M61" s="444"/>
      <c r="N61" s="991" t="s">
        <v>209</v>
      </c>
      <c r="O61" s="991"/>
      <c r="P61" s="986">
        <v>0</v>
      </c>
      <c r="Q61" s="606">
        <f>P61*Q60</f>
        <v>0</v>
      </c>
      <c r="R61" s="606">
        <f>Q61*2</f>
        <v>0</v>
      </c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5"/>
      <c r="AU61" s="25"/>
      <c r="AV61" s="94"/>
      <c r="AW61" s="94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83"/>
      <c r="BL61" s="183"/>
      <c r="BM61" s="183"/>
      <c r="BN61" s="183"/>
      <c r="BO61" s="183"/>
      <c r="BP61" s="183"/>
      <c r="BQ61" s="183"/>
      <c r="BR61" s="183"/>
      <c r="BS61" s="183"/>
      <c r="BT61" s="183"/>
      <c r="BU61" s="183"/>
      <c r="BV61" s="183"/>
      <c r="BW61" s="183"/>
      <c r="BX61" s="183"/>
      <c r="BY61" s="183"/>
      <c r="BZ61" s="183"/>
      <c r="CA61" s="183"/>
      <c r="CB61" s="183"/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3"/>
      <c r="DC61" s="183"/>
      <c r="DD61" s="183"/>
      <c r="DE61" s="183"/>
      <c r="DF61" s="183"/>
      <c r="DG61" s="183"/>
      <c r="DH61" s="183"/>
      <c r="DI61" s="183"/>
      <c r="DJ61" s="183"/>
      <c r="DK61" s="183"/>
      <c r="DL61" s="183"/>
      <c r="DM61" s="183"/>
      <c r="DN61" s="183"/>
      <c r="DO61" s="183"/>
      <c r="DP61" s="183"/>
      <c r="DQ61" s="183"/>
      <c r="DR61" s="183"/>
      <c r="DS61" s="183"/>
      <c r="DT61" s="183"/>
      <c r="DU61" s="183"/>
      <c r="DV61" s="183"/>
      <c r="DW61" s="183"/>
      <c r="DX61" s="183"/>
      <c r="DY61" s="183"/>
      <c r="DZ61" s="183"/>
      <c r="EA61" s="183"/>
      <c r="EB61" s="183"/>
      <c r="EC61" s="183"/>
      <c r="ED61" s="183"/>
      <c r="EE61" s="183"/>
      <c r="EF61" s="183"/>
      <c r="EG61" s="183"/>
      <c r="EH61" s="183"/>
      <c r="EI61" s="183"/>
      <c r="EJ61" s="183"/>
      <c r="EK61" s="183"/>
      <c r="EL61" s="183"/>
      <c r="EM61" s="183"/>
      <c r="EN61" s="183"/>
      <c r="EO61" s="183"/>
      <c r="EP61" s="183"/>
      <c r="EQ61" s="183"/>
      <c r="ER61" s="183"/>
      <c r="ES61" s="183"/>
      <c r="ET61" s="183"/>
      <c r="EU61" s="183"/>
      <c r="EV61" s="183"/>
      <c r="EW61" s="183"/>
      <c r="EX61" s="183"/>
      <c r="EY61" s="183"/>
      <c r="EZ61" s="183"/>
      <c r="FA61" s="183"/>
      <c r="FB61" s="183"/>
      <c r="FC61" s="183"/>
      <c r="FD61" s="183"/>
      <c r="FE61" s="183"/>
      <c r="FF61" s="183"/>
      <c r="FG61" s="183"/>
      <c r="FH61" s="183"/>
      <c r="FI61" s="183"/>
      <c r="FJ61" s="183"/>
      <c r="FK61" s="183"/>
      <c r="FL61" s="183"/>
      <c r="FM61" s="183"/>
      <c r="FN61" s="183"/>
      <c r="FO61" s="183"/>
      <c r="FP61" s="183"/>
      <c r="FQ61" s="183"/>
      <c r="FR61" s="183"/>
      <c r="FS61" s="183"/>
      <c r="FT61" s="183"/>
      <c r="FU61" s="183"/>
      <c r="FV61" s="183"/>
      <c r="FW61" s="183"/>
      <c r="FX61" s="183"/>
      <c r="FY61" s="183"/>
      <c r="FZ61" s="183"/>
      <c r="GA61" s="183"/>
      <c r="GB61" s="183"/>
      <c r="GC61" s="183"/>
      <c r="GD61" s="183"/>
      <c r="GE61" s="183"/>
      <c r="GF61" s="183"/>
      <c r="GG61" s="183"/>
      <c r="GH61" s="183"/>
      <c r="GI61" s="183"/>
      <c r="GJ61" s="183"/>
      <c r="GK61" s="183"/>
      <c r="GL61" s="183"/>
      <c r="GM61" s="183"/>
      <c r="GN61" s="183"/>
      <c r="GO61" s="183"/>
      <c r="GP61" s="183"/>
      <c r="GQ61" s="183"/>
      <c r="GR61" s="183"/>
      <c r="GS61" s="183"/>
      <c r="GT61" s="183"/>
      <c r="GU61" s="183"/>
      <c r="GV61" s="183"/>
      <c r="GW61" s="183"/>
      <c r="GX61" s="183"/>
      <c r="GY61" s="183"/>
      <c r="GZ61" s="183"/>
      <c r="HA61" s="183"/>
      <c r="HB61" s="183"/>
      <c r="HC61" s="183"/>
      <c r="HD61" s="183"/>
      <c r="HE61" s="183"/>
      <c r="HF61" s="183"/>
      <c r="HG61" s="183"/>
      <c r="HH61" s="183"/>
      <c r="HI61" s="183"/>
      <c r="HJ61" s="183"/>
      <c r="HK61" s="183"/>
      <c r="HL61" s="183"/>
      <c r="HM61" s="183"/>
      <c r="HN61" s="183"/>
      <c r="HO61" s="183"/>
      <c r="HP61" s="183"/>
    </row>
    <row r="62" spans="1:224" s="132" customFormat="1" ht="15.75" thickBot="1" x14ac:dyDescent="0.25">
      <c r="A62" s="294"/>
      <c r="B62" s="294"/>
      <c r="C62" s="294"/>
      <c r="D62" s="294"/>
      <c r="E62" s="294"/>
      <c r="F62" s="294"/>
      <c r="G62" s="294"/>
      <c r="H62" s="294"/>
      <c r="I62" s="294"/>
      <c r="J62" s="294"/>
      <c r="K62" s="294"/>
      <c r="L62" s="987" t="s">
        <v>210</v>
      </c>
      <c r="M62" s="448"/>
      <c r="N62" s="988"/>
      <c r="O62" s="988"/>
      <c r="P62" s="988"/>
      <c r="Q62" s="605">
        <f>Q61+Q60</f>
        <v>0</v>
      </c>
      <c r="R62" s="605">
        <f>Q62*2</f>
        <v>0</v>
      </c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5"/>
      <c r="AU62" s="25"/>
      <c r="AV62" s="94"/>
      <c r="AW62" s="94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83"/>
      <c r="BL62" s="183"/>
      <c r="BM62" s="183"/>
      <c r="BN62" s="183"/>
      <c r="BO62" s="183"/>
      <c r="BP62" s="183"/>
      <c r="BQ62" s="183"/>
      <c r="BR62" s="183"/>
      <c r="BS62" s="183"/>
      <c r="BT62" s="183"/>
      <c r="BU62" s="183"/>
      <c r="BV62" s="183"/>
      <c r="BW62" s="183"/>
      <c r="BX62" s="183"/>
      <c r="BY62" s="183"/>
      <c r="BZ62" s="183"/>
      <c r="CA62" s="183"/>
      <c r="CB62" s="183"/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3"/>
      <c r="DC62" s="183"/>
      <c r="DD62" s="183"/>
      <c r="DE62" s="183"/>
      <c r="DF62" s="183"/>
      <c r="DG62" s="183"/>
      <c r="DH62" s="183"/>
      <c r="DI62" s="183"/>
      <c r="DJ62" s="183"/>
      <c r="DK62" s="183"/>
      <c r="DL62" s="183"/>
      <c r="DM62" s="183"/>
      <c r="DN62" s="183"/>
      <c r="DO62" s="183"/>
      <c r="DP62" s="183"/>
      <c r="DQ62" s="183"/>
      <c r="DR62" s="183"/>
      <c r="DS62" s="183"/>
      <c r="DT62" s="183"/>
      <c r="DU62" s="183"/>
      <c r="DV62" s="183"/>
      <c r="DW62" s="183"/>
      <c r="DX62" s="183"/>
      <c r="DY62" s="183"/>
      <c r="DZ62" s="183"/>
      <c r="EA62" s="183"/>
      <c r="EB62" s="183"/>
      <c r="EC62" s="183"/>
      <c r="ED62" s="183"/>
      <c r="EE62" s="183"/>
      <c r="EF62" s="183"/>
      <c r="EG62" s="183"/>
      <c r="EH62" s="183"/>
      <c r="EI62" s="183"/>
      <c r="EJ62" s="183"/>
      <c r="EK62" s="183"/>
      <c r="EL62" s="183"/>
      <c r="EM62" s="183"/>
      <c r="EN62" s="183"/>
      <c r="EO62" s="183"/>
      <c r="EP62" s="183"/>
      <c r="EQ62" s="183"/>
      <c r="ER62" s="183"/>
      <c r="ES62" s="183"/>
      <c r="ET62" s="183"/>
      <c r="EU62" s="183"/>
      <c r="EV62" s="183"/>
      <c r="EW62" s="183"/>
      <c r="EX62" s="183"/>
      <c r="EY62" s="183"/>
      <c r="EZ62" s="183"/>
      <c r="FA62" s="183"/>
      <c r="FB62" s="183"/>
      <c r="FC62" s="183"/>
      <c r="FD62" s="183"/>
      <c r="FE62" s="183"/>
      <c r="FF62" s="183"/>
      <c r="FG62" s="183"/>
      <c r="FH62" s="183"/>
      <c r="FI62" s="183"/>
      <c r="FJ62" s="183"/>
      <c r="FK62" s="183"/>
      <c r="FL62" s="183"/>
      <c r="FM62" s="183"/>
      <c r="FN62" s="183"/>
      <c r="FO62" s="183"/>
      <c r="FP62" s="183"/>
      <c r="FQ62" s="183"/>
      <c r="FR62" s="183"/>
      <c r="FS62" s="183"/>
      <c r="FT62" s="183"/>
      <c r="FU62" s="183"/>
      <c r="FV62" s="183"/>
      <c r="FW62" s="183"/>
      <c r="FX62" s="183"/>
      <c r="FY62" s="183"/>
      <c r="FZ62" s="183"/>
      <c r="GA62" s="183"/>
      <c r="GB62" s="183"/>
      <c r="GC62" s="183"/>
      <c r="GD62" s="183"/>
      <c r="GE62" s="183"/>
      <c r="GF62" s="183"/>
      <c r="GG62" s="183"/>
      <c r="GH62" s="183"/>
      <c r="GI62" s="183"/>
      <c r="GJ62" s="183"/>
      <c r="GK62" s="183"/>
      <c r="GL62" s="183"/>
      <c r="GM62" s="183"/>
      <c r="GN62" s="183"/>
      <c r="GO62" s="183"/>
      <c r="GP62" s="183"/>
      <c r="GQ62" s="183"/>
      <c r="GR62" s="183"/>
      <c r="GS62" s="183"/>
      <c r="GT62" s="183"/>
      <c r="GU62" s="183"/>
      <c r="GV62" s="183"/>
      <c r="GW62" s="183"/>
      <c r="GX62" s="183"/>
      <c r="GY62" s="183"/>
      <c r="GZ62" s="183"/>
      <c r="HA62" s="183"/>
      <c r="HB62" s="183"/>
      <c r="HC62" s="183"/>
      <c r="HD62" s="183"/>
      <c r="HE62" s="183"/>
      <c r="HF62" s="183"/>
      <c r="HG62" s="183"/>
      <c r="HH62" s="183"/>
      <c r="HI62" s="183"/>
      <c r="HJ62" s="183"/>
      <c r="HK62" s="183"/>
      <c r="HL62" s="183"/>
      <c r="HM62" s="183"/>
      <c r="HN62" s="183"/>
      <c r="HO62" s="183"/>
      <c r="HP62" s="183"/>
    </row>
    <row r="63" spans="1:224" s="132" customFormat="1" x14ac:dyDescent="0.2">
      <c r="A63" s="294"/>
      <c r="B63" s="294"/>
      <c r="C63" s="294"/>
      <c r="D63" s="294"/>
      <c r="E63" s="294"/>
      <c r="F63" s="294"/>
      <c r="G63" s="294"/>
      <c r="H63" s="294"/>
      <c r="I63" s="294"/>
      <c r="J63" s="294"/>
      <c r="K63" s="294"/>
      <c r="L63" s="470"/>
      <c r="M63" s="470"/>
      <c r="N63" s="470"/>
      <c r="O63" s="470"/>
      <c r="P63" s="470"/>
      <c r="Q63" s="179"/>
      <c r="R63" s="179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5"/>
      <c r="AU63" s="25"/>
      <c r="AV63" s="94"/>
      <c r="AW63" s="94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83"/>
      <c r="BL63" s="183"/>
      <c r="BM63" s="183"/>
      <c r="BN63" s="183"/>
      <c r="BO63" s="183"/>
      <c r="BP63" s="183"/>
      <c r="BQ63" s="183"/>
      <c r="BR63" s="183"/>
      <c r="BS63" s="183"/>
      <c r="BT63" s="183"/>
      <c r="BU63" s="183"/>
      <c r="BV63" s="183"/>
      <c r="BW63" s="183"/>
      <c r="BX63" s="183"/>
      <c r="BY63" s="183"/>
      <c r="BZ63" s="183"/>
      <c r="CA63" s="183"/>
      <c r="CB63" s="183"/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3"/>
      <c r="DC63" s="183"/>
      <c r="DD63" s="183"/>
      <c r="DE63" s="183"/>
      <c r="DF63" s="183"/>
      <c r="DG63" s="183"/>
      <c r="DH63" s="183"/>
      <c r="DI63" s="183"/>
      <c r="DJ63" s="183"/>
      <c r="DK63" s="183"/>
      <c r="DL63" s="183"/>
      <c r="DM63" s="183"/>
      <c r="DN63" s="183"/>
      <c r="DO63" s="183"/>
      <c r="DP63" s="183"/>
      <c r="DQ63" s="183"/>
      <c r="DR63" s="183"/>
      <c r="DS63" s="183"/>
      <c r="DT63" s="183"/>
      <c r="DU63" s="183"/>
      <c r="DV63" s="183"/>
      <c r="DW63" s="183"/>
      <c r="DX63" s="183"/>
      <c r="DY63" s="183"/>
      <c r="DZ63" s="183"/>
      <c r="EA63" s="183"/>
      <c r="EB63" s="183"/>
      <c r="EC63" s="183"/>
      <c r="ED63" s="183"/>
      <c r="EE63" s="183"/>
      <c r="EF63" s="183"/>
      <c r="EG63" s="183"/>
      <c r="EH63" s="183"/>
      <c r="EI63" s="183"/>
      <c r="EJ63" s="183"/>
      <c r="EK63" s="183"/>
      <c r="EL63" s="183"/>
      <c r="EM63" s="183"/>
      <c r="EN63" s="183"/>
      <c r="EO63" s="183"/>
      <c r="EP63" s="183"/>
      <c r="EQ63" s="183"/>
      <c r="ER63" s="183"/>
      <c r="ES63" s="183"/>
      <c r="ET63" s="183"/>
      <c r="EU63" s="183"/>
      <c r="EV63" s="183"/>
      <c r="EW63" s="183"/>
      <c r="EX63" s="183"/>
      <c r="EY63" s="183"/>
      <c r="EZ63" s="183"/>
      <c r="FA63" s="183"/>
      <c r="FB63" s="183"/>
      <c r="FC63" s="183"/>
      <c r="FD63" s="183"/>
      <c r="FE63" s="183"/>
      <c r="FF63" s="183"/>
      <c r="FG63" s="183"/>
      <c r="FH63" s="183"/>
      <c r="FI63" s="183"/>
      <c r="FJ63" s="183"/>
      <c r="FK63" s="183"/>
      <c r="FL63" s="183"/>
      <c r="FM63" s="183"/>
      <c r="FN63" s="183"/>
      <c r="FO63" s="183"/>
      <c r="FP63" s="183"/>
      <c r="FQ63" s="183"/>
      <c r="FR63" s="183"/>
      <c r="FS63" s="183"/>
      <c r="FT63" s="183"/>
      <c r="FU63" s="183"/>
      <c r="FV63" s="183"/>
      <c r="FW63" s="183"/>
      <c r="FX63" s="183"/>
      <c r="FY63" s="183"/>
      <c r="FZ63" s="183"/>
      <c r="GA63" s="183"/>
      <c r="GB63" s="183"/>
      <c r="GC63" s="183"/>
      <c r="GD63" s="183"/>
      <c r="GE63" s="183"/>
      <c r="GF63" s="183"/>
      <c r="GG63" s="183"/>
      <c r="GH63" s="183"/>
      <c r="GI63" s="183"/>
      <c r="GJ63" s="183"/>
      <c r="GK63" s="183"/>
      <c r="GL63" s="183"/>
      <c r="GM63" s="183"/>
      <c r="GN63" s="183"/>
      <c r="GO63" s="183"/>
      <c r="GP63" s="183"/>
      <c r="GQ63" s="183"/>
      <c r="GR63" s="183"/>
      <c r="GS63" s="183"/>
      <c r="GT63" s="183"/>
      <c r="GU63" s="183"/>
      <c r="GV63" s="183"/>
      <c r="GW63" s="183"/>
      <c r="GX63" s="183"/>
      <c r="GY63" s="183"/>
      <c r="GZ63" s="183"/>
      <c r="HA63" s="183"/>
      <c r="HB63" s="183"/>
      <c r="HC63" s="183"/>
      <c r="HD63" s="183"/>
      <c r="HE63" s="183"/>
      <c r="HF63" s="183"/>
      <c r="HG63" s="183"/>
      <c r="HH63" s="183"/>
      <c r="HI63" s="183"/>
      <c r="HJ63" s="183"/>
      <c r="HK63" s="183"/>
      <c r="HL63" s="183"/>
      <c r="HM63" s="183"/>
      <c r="HN63" s="183"/>
      <c r="HO63" s="183"/>
      <c r="HP63" s="183"/>
    </row>
    <row r="64" spans="1:224" s="132" customFormat="1" x14ac:dyDescent="0.2">
      <c r="A64" s="294"/>
      <c r="B64" s="294"/>
      <c r="C64" s="294"/>
      <c r="D64" s="294"/>
      <c r="E64" s="294"/>
      <c r="F64" s="294"/>
      <c r="G64" s="294"/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5"/>
      <c r="AU64" s="25"/>
      <c r="AV64" s="94"/>
      <c r="AW64" s="94"/>
      <c r="AX64" s="252"/>
      <c r="AY64" s="252"/>
      <c r="AZ64" s="252"/>
      <c r="BA64" s="252"/>
      <c r="BB64" s="252"/>
      <c r="BC64" s="252"/>
      <c r="BD64" s="252"/>
      <c r="BE64" s="252"/>
      <c r="BF64" s="252"/>
      <c r="BG64" s="252"/>
      <c r="BH64" s="252"/>
      <c r="BI64" s="252"/>
      <c r="BJ64" s="252"/>
      <c r="BK64" s="252"/>
      <c r="BL64" s="252"/>
      <c r="BM64" s="252"/>
      <c r="BN64" s="252"/>
      <c r="BO64" s="252"/>
      <c r="BP64" s="252"/>
      <c r="BQ64" s="252"/>
      <c r="BR64" s="252"/>
      <c r="BS64" s="252"/>
      <c r="BT64" s="252"/>
      <c r="BU64" s="252"/>
      <c r="BV64" s="252"/>
      <c r="BW64" s="252"/>
      <c r="BX64" s="252"/>
      <c r="BY64" s="252"/>
      <c r="BZ64" s="252"/>
      <c r="CA64" s="252"/>
      <c r="CB64" s="252"/>
      <c r="CC64" s="252"/>
      <c r="CD64" s="252"/>
      <c r="CE64" s="252"/>
      <c r="CF64" s="252"/>
      <c r="CG64" s="252"/>
      <c r="CH64" s="252"/>
      <c r="CI64" s="252"/>
      <c r="CJ64" s="252"/>
      <c r="CK64" s="252"/>
      <c r="CL64" s="252"/>
      <c r="CM64" s="252"/>
      <c r="CN64" s="252"/>
      <c r="CO64" s="252"/>
      <c r="CP64" s="252"/>
      <c r="CQ64" s="252"/>
      <c r="CR64" s="252"/>
      <c r="CS64" s="252"/>
      <c r="CT64" s="252"/>
      <c r="CU64" s="252"/>
      <c r="CV64" s="252"/>
      <c r="CW64" s="252"/>
      <c r="CX64" s="252"/>
      <c r="CY64" s="252"/>
      <c r="CZ64" s="252"/>
      <c r="DA64" s="252"/>
      <c r="DB64" s="252"/>
      <c r="DC64" s="252"/>
      <c r="DD64" s="252"/>
      <c r="DE64" s="252"/>
      <c r="DF64" s="252"/>
      <c r="DG64" s="252"/>
      <c r="DH64" s="252"/>
      <c r="DI64" s="252"/>
      <c r="DJ64" s="252"/>
      <c r="DK64" s="252"/>
      <c r="DL64" s="252"/>
      <c r="DM64" s="252"/>
      <c r="DN64" s="252"/>
      <c r="DO64" s="252"/>
      <c r="DP64" s="252"/>
      <c r="DQ64" s="252"/>
      <c r="DR64" s="252"/>
      <c r="DS64" s="252"/>
      <c r="DT64" s="252"/>
      <c r="DU64" s="252"/>
      <c r="DV64" s="252"/>
      <c r="DW64" s="252"/>
      <c r="DX64" s="252"/>
      <c r="DY64" s="252"/>
      <c r="DZ64" s="252"/>
      <c r="EA64" s="252"/>
      <c r="EB64" s="252"/>
      <c r="EC64" s="252"/>
      <c r="ED64" s="252"/>
      <c r="EE64" s="252"/>
      <c r="EF64" s="252"/>
      <c r="EG64" s="252"/>
      <c r="EH64" s="252"/>
      <c r="EI64" s="252"/>
      <c r="EJ64" s="252"/>
      <c r="EK64" s="252"/>
      <c r="EL64" s="252"/>
      <c r="EM64" s="252"/>
      <c r="EN64" s="252"/>
      <c r="EO64" s="252"/>
      <c r="EP64" s="252"/>
      <c r="EQ64" s="252"/>
      <c r="ER64" s="252"/>
      <c r="ES64" s="252"/>
      <c r="ET64" s="252"/>
      <c r="EU64" s="252"/>
      <c r="EV64" s="252"/>
      <c r="EW64" s="252"/>
      <c r="EX64" s="252"/>
      <c r="EY64" s="252"/>
      <c r="EZ64" s="252"/>
      <c r="FA64" s="252"/>
      <c r="FB64" s="252"/>
      <c r="FC64" s="252"/>
      <c r="FD64" s="252"/>
      <c r="FE64" s="252"/>
      <c r="FF64" s="252"/>
      <c r="FG64" s="252"/>
      <c r="FH64" s="252"/>
      <c r="FI64" s="252"/>
      <c r="FJ64" s="252"/>
      <c r="FK64" s="252"/>
      <c r="FL64" s="252"/>
      <c r="FM64" s="252"/>
      <c r="FN64" s="252"/>
      <c r="FO64" s="252"/>
      <c r="FP64" s="252"/>
      <c r="FQ64" s="252"/>
      <c r="FR64" s="252"/>
      <c r="FS64" s="252"/>
      <c r="FT64" s="252"/>
      <c r="FU64" s="252"/>
      <c r="FV64" s="252"/>
      <c r="FW64" s="252"/>
      <c r="FX64" s="252"/>
      <c r="FY64" s="252"/>
      <c r="FZ64" s="252"/>
      <c r="GA64" s="252"/>
      <c r="GB64" s="252"/>
      <c r="GC64" s="252"/>
      <c r="GD64" s="252"/>
      <c r="GE64" s="252"/>
      <c r="GF64" s="252"/>
      <c r="GG64" s="252"/>
      <c r="GH64" s="252"/>
      <c r="GI64" s="252"/>
      <c r="GJ64" s="252"/>
      <c r="GK64" s="252"/>
      <c r="GL64" s="252"/>
      <c r="GM64" s="252"/>
      <c r="GN64" s="252"/>
      <c r="GO64" s="252"/>
      <c r="GP64" s="252"/>
      <c r="GQ64" s="252"/>
      <c r="GR64" s="252"/>
      <c r="GS64" s="252"/>
      <c r="GT64" s="252"/>
      <c r="GU64" s="252"/>
      <c r="GV64" s="252"/>
      <c r="GW64" s="252"/>
      <c r="GX64" s="252"/>
      <c r="GY64" s="252"/>
      <c r="GZ64" s="252"/>
      <c r="HA64" s="252"/>
      <c r="HB64" s="252"/>
      <c r="HC64" s="252"/>
      <c r="HD64" s="252"/>
      <c r="HE64" s="252"/>
      <c r="HF64" s="252"/>
      <c r="HG64" s="252"/>
      <c r="HH64" s="252"/>
      <c r="HI64" s="252"/>
      <c r="HJ64" s="252"/>
      <c r="HK64" s="252"/>
      <c r="HL64" s="252"/>
      <c r="HM64" s="252"/>
      <c r="HN64" s="252"/>
      <c r="HO64" s="252"/>
      <c r="HP64" s="252"/>
    </row>
    <row r="65" spans="1:224" s="132" customFormat="1" hidden="1" x14ac:dyDescent="0.2">
      <c r="A65" s="294"/>
      <c r="B65" s="294"/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5"/>
      <c r="AU65" s="25"/>
      <c r="AV65" s="94"/>
      <c r="AW65" s="94"/>
      <c r="AX65" s="252"/>
      <c r="AY65" s="252"/>
      <c r="AZ65" s="252"/>
      <c r="BA65" s="252"/>
      <c r="BB65" s="252"/>
      <c r="BC65" s="252"/>
      <c r="BD65" s="252"/>
      <c r="BE65" s="252"/>
      <c r="BF65" s="252"/>
      <c r="BG65" s="252"/>
      <c r="BH65" s="252"/>
      <c r="BI65" s="252"/>
      <c r="BJ65" s="252"/>
      <c r="BK65" s="252"/>
      <c r="BL65" s="252"/>
      <c r="BM65" s="252"/>
      <c r="BN65" s="252"/>
      <c r="BO65" s="252"/>
      <c r="BP65" s="252"/>
      <c r="BQ65" s="252"/>
      <c r="BR65" s="252"/>
      <c r="BS65" s="252"/>
      <c r="BT65" s="252"/>
      <c r="BU65" s="252"/>
      <c r="BV65" s="252"/>
      <c r="BW65" s="252"/>
      <c r="BX65" s="252"/>
      <c r="BY65" s="252"/>
      <c r="BZ65" s="252"/>
      <c r="CA65" s="252"/>
      <c r="CB65" s="252"/>
      <c r="CC65" s="252"/>
      <c r="CD65" s="252"/>
      <c r="CE65" s="252"/>
      <c r="CF65" s="252"/>
      <c r="CG65" s="252"/>
      <c r="CH65" s="252"/>
      <c r="CI65" s="252"/>
      <c r="CJ65" s="252"/>
      <c r="CK65" s="252"/>
      <c r="CL65" s="252"/>
      <c r="CM65" s="252"/>
      <c r="CN65" s="252"/>
      <c r="CO65" s="252"/>
      <c r="CP65" s="252"/>
      <c r="CQ65" s="252"/>
      <c r="CR65" s="252"/>
      <c r="CS65" s="252"/>
      <c r="CT65" s="252"/>
      <c r="CU65" s="252"/>
      <c r="CV65" s="252"/>
      <c r="CW65" s="252"/>
      <c r="CX65" s="252"/>
      <c r="CY65" s="252"/>
      <c r="CZ65" s="252"/>
      <c r="DA65" s="252"/>
      <c r="DB65" s="252"/>
      <c r="DC65" s="252"/>
      <c r="DD65" s="252"/>
      <c r="DE65" s="252"/>
      <c r="DF65" s="252"/>
      <c r="DG65" s="252"/>
      <c r="DH65" s="252"/>
      <c r="DI65" s="252"/>
      <c r="DJ65" s="252"/>
      <c r="DK65" s="252"/>
      <c r="DL65" s="252"/>
      <c r="DM65" s="252"/>
      <c r="DN65" s="252"/>
      <c r="DO65" s="252"/>
      <c r="DP65" s="252"/>
      <c r="DQ65" s="252"/>
      <c r="DR65" s="252"/>
      <c r="DS65" s="252"/>
      <c r="DT65" s="252"/>
      <c r="DU65" s="252"/>
      <c r="DV65" s="252"/>
      <c r="DW65" s="252"/>
      <c r="DX65" s="252"/>
      <c r="DY65" s="252"/>
      <c r="DZ65" s="252"/>
      <c r="EA65" s="252"/>
      <c r="EB65" s="252"/>
      <c r="EC65" s="252"/>
      <c r="ED65" s="252"/>
      <c r="EE65" s="252"/>
      <c r="EF65" s="252"/>
      <c r="EG65" s="252"/>
      <c r="EH65" s="252"/>
      <c r="EI65" s="252"/>
      <c r="EJ65" s="252"/>
      <c r="EK65" s="252"/>
      <c r="EL65" s="252"/>
      <c r="EM65" s="252"/>
      <c r="EN65" s="252"/>
      <c r="EO65" s="252"/>
      <c r="EP65" s="252"/>
      <c r="EQ65" s="252"/>
      <c r="ER65" s="252"/>
      <c r="ES65" s="252"/>
      <c r="ET65" s="252"/>
      <c r="EU65" s="252"/>
      <c r="EV65" s="252"/>
      <c r="EW65" s="252"/>
      <c r="EX65" s="252"/>
      <c r="EY65" s="252"/>
      <c r="EZ65" s="252"/>
      <c r="FA65" s="252"/>
      <c r="FB65" s="252"/>
      <c r="FC65" s="252"/>
      <c r="FD65" s="252"/>
      <c r="FE65" s="252"/>
      <c r="FF65" s="252"/>
      <c r="FG65" s="252"/>
      <c r="FH65" s="252"/>
      <c r="FI65" s="252"/>
      <c r="FJ65" s="252"/>
      <c r="FK65" s="252"/>
      <c r="FL65" s="252"/>
      <c r="FM65" s="252"/>
      <c r="FN65" s="252"/>
      <c r="FO65" s="252"/>
      <c r="FP65" s="252"/>
      <c r="FQ65" s="252"/>
      <c r="FR65" s="252"/>
      <c r="FS65" s="252"/>
      <c r="FT65" s="252"/>
      <c r="FU65" s="252"/>
      <c r="FV65" s="252"/>
      <c r="FW65" s="252"/>
      <c r="FX65" s="252"/>
      <c r="FY65" s="252"/>
      <c r="FZ65" s="252"/>
      <c r="GA65" s="252"/>
      <c r="GB65" s="252"/>
      <c r="GC65" s="252"/>
      <c r="GD65" s="252"/>
      <c r="GE65" s="252"/>
      <c r="GF65" s="252"/>
      <c r="GG65" s="252"/>
      <c r="GH65" s="252"/>
      <c r="GI65" s="252"/>
      <c r="GJ65" s="252"/>
      <c r="GK65" s="252"/>
      <c r="GL65" s="252"/>
      <c r="GM65" s="252"/>
      <c r="GN65" s="252"/>
      <c r="GO65" s="252"/>
      <c r="GP65" s="252"/>
      <c r="GQ65" s="252"/>
      <c r="GR65" s="252"/>
      <c r="GS65" s="252"/>
      <c r="GT65" s="252"/>
      <c r="GU65" s="252"/>
      <c r="GV65" s="252"/>
      <c r="GW65" s="252"/>
      <c r="GX65" s="252"/>
      <c r="GY65" s="252"/>
      <c r="GZ65" s="252"/>
      <c r="HA65" s="252"/>
      <c r="HB65" s="252"/>
      <c r="HC65" s="252"/>
      <c r="HD65" s="252"/>
      <c r="HE65" s="252"/>
      <c r="HF65" s="252"/>
      <c r="HG65" s="252"/>
      <c r="HH65" s="252"/>
      <c r="HI65" s="252"/>
      <c r="HJ65" s="252"/>
      <c r="HK65" s="252"/>
      <c r="HL65" s="252"/>
      <c r="HM65" s="252"/>
      <c r="HN65" s="252"/>
      <c r="HO65" s="252"/>
      <c r="HP65" s="252"/>
    </row>
    <row r="66" spans="1:224" s="132" customFormat="1" hidden="1" x14ac:dyDescent="0.2">
      <c r="A66" s="294"/>
      <c r="B66" s="294"/>
      <c r="C66" s="294"/>
      <c r="D66" s="294"/>
      <c r="E66" s="294"/>
      <c r="F66" s="294"/>
      <c r="G66" s="294"/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5"/>
      <c r="AU66" s="25"/>
      <c r="AV66" s="94"/>
      <c r="AW66" s="94"/>
      <c r="AX66" s="252"/>
      <c r="AY66" s="252"/>
      <c r="AZ66" s="252"/>
      <c r="BA66" s="252"/>
      <c r="BB66" s="252"/>
      <c r="BC66" s="252"/>
      <c r="BD66" s="252"/>
      <c r="BE66" s="252"/>
      <c r="BF66" s="252"/>
      <c r="BG66" s="252"/>
      <c r="BH66" s="252"/>
      <c r="BI66" s="252"/>
      <c r="BJ66" s="252"/>
      <c r="BK66" s="252"/>
      <c r="BL66" s="252"/>
      <c r="BM66" s="252"/>
      <c r="BN66" s="252"/>
      <c r="BO66" s="252"/>
      <c r="BP66" s="252"/>
      <c r="BQ66" s="252"/>
      <c r="BR66" s="252"/>
      <c r="BS66" s="252"/>
      <c r="BT66" s="252"/>
      <c r="BU66" s="252"/>
      <c r="BV66" s="252"/>
      <c r="BW66" s="252"/>
      <c r="BX66" s="252"/>
      <c r="BY66" s="252"/>
      <c r="BZ66" s="252"/>
      <c r="CA66" s="252"/>
      <c r="CB66" s="252"/>
      <c r="CC66" s="252"/>
      <c r="CD66" s="252"/>
      <c r="CE66" s="252"/>
      <c r="CF66" s="252"/>
      <c r="CG66" s="252"/>
      <c r="CH66" s="252"/>
      <c r="CI66" s="252"/>
      <c r="CJ66" s="252"/>
      <c r="CK66" s="252"/>
      <c r="CL66" s="252"/>
      <c r="CM66" s="252"/>
      <c r="CN66" s="252"/>
      <c r="CO66" s="252"/>
      <c r="CP66" s="252"/>
      <c r="CQ66" s="252"/>
      <c r="CR66" s="252"/>
      <c r="CS66" s="252"/>
      <c r="CT66" s="252"/>
      <c r="CU66" s="252"/>
      <c r="CV66" s="252"/>
      <c r="CW66" s="252"/>
      <c r="CX66" s="252"/>
      <c r="CY66" s="252"/>
      <c r="CZ66" s="252"/>
      <c r="DA66" s="252"/>
      <c r="DB66" s="252"/>
      <c r="DC66" s="252"/>
      <c r="DD66" s="252"/>
      <c r="DE66" s="252"/>
      <c r="DF66" s="252"/>
      <c r="DG66" s="252"/>
      <c r="DH66" s="252"/>
      <c r="DI66" s="252"/>
      <c r="DJ66" s="252"/>
      <c r="DK66" s="252"/>
      <c r="DL66" s="252"/>
      <c r="DM66" s="252"/>
      <c r="DN66" s="252"/>
      <c r="DO66" s="252"/>
      <c r="DP66" s="252"/>
      <c r="DQ66" s="252"/>
      <c r="DR66" s="252"/>
      <c r="DS66" s="252"/>
      <c r="DT66" s="252"/>
      <c r="DU66" s="252"/>
      <c r="DV66" s="252"/>
      <c r="DW66" s="252"/>
      <c r="DX66" s="252"/>
      <c r="DY66" s="252"/>
      <c r="DZ66" s="252"/>
      <c r="EA66" s="252"/>
      <c r="EB66" s="252"/>
      <c r="EC66" s="252"/>
      <c r="ED66" s="252"/>
      <c r="EE66" s="252"/>
      <c r="EF66" s="252"/>
      <c r="EG66" s="252"/>
      <c r="EH66" s="252"/>
      <c r="EI66" s="252"/>
      <c r="EJ66" s="252"/>
      <c r="EK66" s="252"/>
      <c r="EL66" s="252"/>
      <c r="EM66" s="252"/>
      <c r="EN66" s="252"/>
      <c r="EO66" s="252"/>
      <c r="EP66" s="252"/>
      <c r="EQ66" s="252"/>
      <c r="ER66" s="252"/>
      <c r="ES66" s="252"/>
      <c r="ET66" s="252"/>
      <c r="EU66" s="252"/>
      <c r="EV66" s="252"/>
      <c r="EW66" s="252"/>
      <c r="EX66" s="252"/>
      <c r="EY66" s="252"/>
      <c r="EZ66" s="252"/>
      <c r="FA66" s="252"/>
      <c r="FB66" s="252"/>
      <c r="FC66" s="252"/>
      <c r="FD66" s="252"/>
      <c r="FE66" s="252"/>
      <c r="FF66" s="252"/>
      <c r="FG66" s="252"/>
      <c r="FH66" s="252"/>
      <c r="FI66" s="252"/>
      <c r="FJ66" s="252"/>
      <c r="FK66" s="252"/>
      <c r="FL66" s="252"/>
      <c r="FM66" s="252"/>
      <c r="FN66" s="252"/>
      <c r="FO66" s="252"/>
      <c r="FP66" s="252"/>
      <c r="FQ66" s="252"/>
      <c r="FR66" s="252"/>
      <c r="FS66" s="252"/>
      <c r="FT66" s="252"/>
      <c r="FU66" s="252"/>
      <c r="FV66" s="252"/>
      <c r="FW66" s="252"/>
      <c r="FX66" s="252"/>
      <c r="FY66" s="252"/>
      <c r="FZ66" s="252"/>
      <c r="GA66" s="252"/>
      <c r="GB66" s="252"/>
      <c r="GC66" s="252"/>
      <c r="GD66" s="252"/>
      <c r="GE66" s="252"/>
      <c r="GF66" s="252"/>
      <c r="GG66" s="252"/>
      <c r="GH66" s="252"/>
      <c r="GI66" s="252"/>
      <c r="GJ66" s="252"/>
      <c r="GK66" s="252"/>
      <c r="GL66" s="252"/>
      <c r="GM66" s="252"/>
      <c r="GN66" s="252"/>
      <c r="GO66" s="252"/>
      <c r="GP66" s="252"/>
      <c r="GQ66" s="252"/>
      <c r="GR66" s="252"/>
      <c r="GS66" s="252"/>
      <c r="GT66" s="252"/>
      <c r="GU66" s="252"/>
      <c r="GV66" s="252"/>
      <c r="GW66" s="252"/>
      <c r="GX66" s="252"/>
      <c r="GY66" s="252"/>
      <c r="GZ66" s="252"/>
      <c r="HA66" s="252"/>
      <c r="HB66" s="252"/>
      <c r="HC66" s="252"/>
      <c r="HD66" s="252"/>
      <c r="HE66" s="252"/>
      <c r="HF66" s="252"/>
      <c r="HG66" s="252"/>
      <c r="HH66" s="252"/>
      <c r="HI66" s="252"/>
      <c r="HJ66" s="252"/>
      <c r="HK66" s="252"/>
      <c r="HL66" s="252"/>
      <c r="HM66" s="252"/>
      <c r="HN66" s="252"/>
      <c r="HO66" s="252"/>
      <c r="HP66" s="252"/>
    </row>
    <row r="67" spans="1:224" hidden="1" x14ac:dyDescent="0.2">
      <c r="AT67" s="45"/>
      <c r="AU67" s="45"/>
      <c r="AV67" s="45"/>
      <c r="AW67" s="124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5"/>
      <c r="CE67" s="195"/>
      <c r="CF67" s="195"/>
      <c r="CG67" s="195"/>
      <c r="CH67" s="195"/>
      <c r="CI67" s="195"/>
      <c r="CJ67" s="195"/>
      <c r="CK67" s="195"/>
      <c r="CL67" s="195"/>
      <c r="CM67" s="195"/>
      <c r="CN67" s="195"/>
      <c r="CO67" s="195"/>
      <c r="CP67" s="195"/>
      <c r="CQ67" s="195"/>
      <c r="CR67" s="195"/>
      <c r="CS67" s="195"/>
      <c r="CT67" s="195"/>
      <c r="CU67" s="195"/>
      <c r="CV67" s="195"/>
      <c r="CW67" s="195"/>
      <c r="CX67" s="195"/>
      <c r="CY67" s="195"/>
      <c r="CZ67" s="195"/>
      <c r="DA67" s="195"/>
      <c r="DB67" s="195"/>
      <c r="DC67" s="195"/>
      <c r="DD67" s="195"/>
      <c r="DE67" s="195"/>
      <c r="DF67" s="195"/>
      <c r="DG67" s="195"/>
      <c r="DH67" s="195"/>
      <c r="DI67" s="195"/>
      <c r="DJ67" s="195"/>
      <c r="DK67" s="195"/>
      <c r="DL67" s="195"/>
      <c r="DM67" s="195"/>
      <c r="DN67" s="195"/>
      <c r="DO67" s="195"/>
      <c r="DP67" s="195"/>
      <c r="DQ67" s="195"/>
      <c r="DR67" s="195"/>
      <c r="DS67" s="195"/>
      <c r="DT67" s="195"/>
      <c r="DU67" s="195"/>
      <c r="DV67" s="195"/>
      <c r="DW67" s="195"/>
      <c r="DX67" s="195"/>
      <c r="DY67" s="195"/>
      <c r="DZ67" s="195"/>
      <c r="EA67" s="195"/>
      <c r="EB67" s="195"/>
      <c r="EC67" s="195"/>
      <c r="ED67" s="195"/>
      <c r="EE67" s="195"/>
      <c r="EF67" s="195"/>
      <c r="EG67" s="195"/>
      <c r="EH67" s="195"/>
      <c r="EI67" s="195"/>
      <c r="EJ67" s="195"/>
      <c r="EK67" s="195"/>
      <c r="EL67" s="195"/>
      <c r="EM67" s="195"/>
      <c r="EN67" s="195"/>
      <c r="EO67" s="195"/>
      <c r="EP67" s="195"/>
      <c r="EQ67" s="195"/>
      <c r="ER67" s="195"/>
      <c r="ES67" s="195"/>
      <c r="ET67" s="195"/>
      <c r="EU67" s="195"/>
      <c r="EV67" s="195"/>
      <c r="EW67" s="195"/>
      <c r="EX67" s="195"/>
      <c r="EY67" s="195"/>
      <c r="EZ67" s="195"/>
      <c r="FA67" s="195"/>
      <c r="FB67" s="195"/>
      <c r="FC67" s="195"/>
      <c r="FD67" s="195"/>
      <c r="FE67" s="195"/>
      <c r="FF67" s="195"/>
      <c r="FG67" s="195"/>
      <c r="FH67" s="195"/>
      <c r="FI67" s="195"/>
      <c r="FJ67" s="195"/>
      <c r="FK67" s="195"/>
      <c r="FL67" s="195"/>
      <c r="FM67" s="195"/>
      <c r="FN67" s="195"/>
      <c r="FO67" s="195"/>
      <c r="FP67" s="195"/>
      <c r="FQ67" s="195"/>
      <c r="FR67" s="195"/>
      <c r="FS67" s="195"/>
      <c r="FT67" s="195"/>
      <c r="FU67" s="195"/>
      <c r="FV67" s="195"/>
      <c r="FW67" s="195"/>
      <c r="FX67" s="195"/>
      <c r="FY67" s="195"/>
      <c r="FZ67" s="195"/>
      <c r="GA67" s="195"/>
      <c r="GB67" s="195"/>
      <c r="GC67" s="195"/>
      <c r="GD67" s="195"/>
      <c r="GE67" s="195"/>
      <c r="GF67" s="195"/>
      <c r="GG67" s="195"/>
      <c r="GH67" s="195"/>
      <c r="GI67" s="195"/>
      <c r="GJ67" s="195"/>
      <c r="GK67" s="195"/>
      <c r="GL67" s="195"/>
      <c r="GM67" s="195"/>
      <c r="GN67" s="195"/>
      <c r="GO67" s="195"/>
      <c r="GP67" s="195"/>
      <c r="GQ67" s="195"/>
      <c r="GR67" s="195"/>
      <c r="GS67" s="195"/>
      <c r="GT67" s="195"/>
      <c r="GU67" s="195"/>
      <c r="GV67" s="195"/>
      <c r="GW67" s="195"/>
      <c r="GX67" s="195"/>
      <c r="GY67" s="195"/>
      <c r="GZ67" s="195"/>
      <c r="HA67" s="195"/>
      <c r="HB67" s="195"/>
      <c r="HC67" s="195"/>
      <c r="HD67" s="195"/>
      <c r="HE67" s="195"/>
      <c r="HF67" s="195"/>
      <c r="HG67" s="195"/>
      <c r="HH67" s="195"/>
      <c r="HI67" s="195"/>
      <c r="HJ67" s="195"/>
      <c r="HK67" s="195"/>
      <c r="HL67" s="195"/>
      <c r="HM67" s="195"/>
      <c r="HN67" s="195"/>
      <c r="HO67" s="195"/>
      <c r="HP67" s="195"/>
    </row>
    <row r="68" spans="1:224" hidden="1" x14ac:dyDescent="0.2">
      <c r="AT68" s="45"/>
      <c r="AU68" s="45"/>
      <c r="AV68" s="4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5"/>
      <c r="CE68" s="195"/>
      <c r="CF68" s="195"/>
      <c r="CG68" s="195"/>
      <c r="CH68" s="195"/>
      <c r="CI68" s="195"/>
      <c r="CJ68" s="195"/>
      <c r="CK68" s="195"/>
      <c r="CL68" s="195"/>
      <c r="CM68" s="195"/>
      <c r="CN68" s="195"/>
      <c r="CO68" s="195"/>
      <c r="CP68" s="195"/>
      <c r="CQ68" s="195"/>
      <c r="CR68" s="195"/>
      <c r="CS68" s="195"/>
      <c r="CT68" s="195"/>
      <c r="CU68" s="195"/>
      <c r="CV68" s="195"/>
      <c r="CW68" s="195"/>
      <c r="CX68" s="195"/>
      <c r="CY68" s="195"/>
      <c r="CZ68" s="195"/>
      <c r="DA68" s="195"/>
      <c r="DB68" s="195"/>
      <c r="DC68" s="195"/>
      <c r="DD68" s="195"/>
      <c r="DE68" s="195"/>
      <c r="DF68" s="195"/>
      <c r="DG68" s="195"/>
      <c r="DH68" s="195"/>
      <c r="DI68" s="195"/>
      <c r="DJ68" s="195"/>
      <c r="DK68" s="195"/>
      <c r="DL68" s="195"/>
      <c r="DM68" s="195"/>
      <c r="DN68" s="195"/>
      <c r="DO68" s="195"/>
      <c r="DP68" s="195"/>
      <c r="DQ68" s="195"/>
      <c r="DR68" s="195"/>
      <c r="DS68" s="195"/>
      <c r="DT68" s="195"/>
      <c r="DU68" s="195"/>
      <c r="DV68" s="195"/>
      <c r="DW68" s="195"/>
      <c r="DX68" s="195"/>
      <c r="DY68" s="195"/>
      <c r="DZ68" s="195"/>
      <c r="EA68" s="195"/>
      <c r="EB68" s="195"/>
      <c r="EC68" s="195"/>
      <c r="ED68" s="195"/>
      <c r="EE68" s="195"/>
      <c r="EF68" s="195"/>
      <c r="EG68" s="195"/>
      <c r="EH68" s="195"/>
      <c r="EI68" s="195"/>
      <c r="EJ68" s="195"/>
      <c r="EK68" s="195"/>
      <c r="EL68" s="195"/>
      <c r="EM68" s="195"/>
      <c r="EN68" s="195"/>
      <c r="EO68" s="195"/>
      <c r="EP68" s="195"/>
      <c r="EQ68" s="195"/>
      <c r="ER68" s="195"/>
      <c r="ES68" s="195"/>
      <c r="ET68" s="195"/>
      <c r="EU68" s="195"/>
      <c r="EV68" s="195"/>
      <c r="EW68" s="195"/>
      <c r="EX68" s="195"/>
      <c r="EY68" s="195"/>
      <c r="EZ68" s="195"/>
      <c r="FA68" s="195"/>
      <c r="FB68" s="195"/>
      <c r="FC68" s="195"/>
      <c r="FD68" s="195"/>
      <c r="FE68" s="195"/>
      <c r="FF68" s="195"/>
      <c r="FG68" s="195"/>
      <c r="FH68" s="195"/>
      <c r="FI68" s="195"/>
      <c r="FJ68" s="195"/>
      <c r="FK68" s="195"/>
      <c r="FL68" s="195"/>
      <c r="FM68" s="195"/>
      <c r="FN68" s="195"/>
      <c r="FO68" s="195"/>
      <c r="FP68" s="195"/>
      <c r="FQ68" s="195"/>
      <c r="FR68" s="195"/>
      <c r="FS68" s="195"/>
      <c r="FT68" s="195"/>
      <c r="FU68" s="195"/>
      <c r="FV68" s="195"/>
      <c r="FW68" s="195"/>
      <c r="FX68" s="195"/>
      <c r="FY68" s="195"/>
      <c r="FZ68" s="195"/>
      <c r="GA68" s="195"/>
      <c r="GB68" s="195"/>
      <c r="GC68" s="195"/>
      <c r="GD68" s="195"/>
      <c r="GE68" s="195"/>
      <c r="GF68" s="195"/>
      <c r="GG68" s="195"/>
      <c r="GH68" s="195"/>
      <c r="GI68" s="195"/>
      <c r="GJ68" s="195"/>
      <c r="GK68" s="195"/>
      <c r="GL68" s="195"/>
      <c r="GM68" s="195"/>
      <c r="GN68" s="195"/>
      <c r="GO68" s="195"/>
      <c r="GP68" s="195"/>
      <c r="GQ68" s="195"/>
      <c r="GR68" s="195"/>
      <c r="GS68" s="195"/>
      <c r="GT68" s="195"/>
      <c r="GU68" s="195"/>
      <c r="GV68" s="195"/>
      <c r="GW68" s="195"/>
      <c r="GX68" s="195"/>
      <c r="GY68" s="195"/>
      <c r="GZ68" s="195"/>
      <c r="HA68" s="195"/>
      <c r="HB68" s="195"/>
      <c r="HC68" s="195"/>
      <c r="HD68" s="195"/>
      <c r="HE68" s="195"/>
      <c r="HF68" s="195"/>
      <c r="HG68" s="195"/>
      <c r="HH68" s="195"/>
      <c r="HI68" s="195"/>
      <c r="HJ68" s="195"/>
      <c r="HK68" s="195"/>
      <c r="HL68" s="195"/>
      <c r="HM68" s="195"/>
      <c r="HN68" s="195"/>
      <c r="HO68" s="195"/>
      <c r="HP68" s="195"/>
    </row>
    <row r="69" spans="1:224" hidden="1" x14ac:dyDescent="0.2">
      <c r="AT69" s="729"/>
      <c r="AU69" s="729"/>
      <c r="AV69" s="729"/>
      <c r="AW69" s="250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5"/>
      <c r="CE69" s="195"/>
      <c r="CF69" s="195"/>
      <c r="CG69" s="195"/>
      <c r="CH69" s="195"/>
      <c r="CI69" s="195"/>
      <c r="CJ69" s="195"/>
      <c r="CK69" s="195"/>
      <c r="CL69" s="195"/>
      <c r="CM69" s="195"/>
      <c r="CN69" s="195"/>
      <c r="CO69" s="195"/>
      <c r="CP69" s="195"/>
      <c r="CQ69" s="195"/>
      <c r="CR69" s="195"/>
      <c r="CS69" s="195"/>
      <c r="CT69" s="195"/>
      <c r="CU69" s="195"/>
      <c r="CV69" s="195"/>
      <c r="CW69" s="195"/>
      <c r="CX69" s="195"/>
      <c r="CY69" s="195"/>
      <c r="CZ69" s="195"/>
      <c r="DA69" s="195"/>
      <c r="DB69" s="195"/>
      <c r="DC69" s="195"/>
      <c r="DD69" s="195"/>
      <c r="DE69" s="195"/>
      <c r="DF69" s="195"/>
      <c r="DG69" s="195"/>
      <c r="DH69" s="195"/>
      <c r="DI69" s="195"/>
      <c r="DJ69" s="195"/>
      <c r="DK69" s="195"/>
      <c r="DL69" s="195"/>
      <c r="DM69" s="195"/>
      <c r="DN69" s="195"/>
      <c r="DO69" s="195"/>
      <c r="DP69" s="195"/>
      <c r="DQ69" s="195"/>
      <c r="DR69" s="195"/>
      <c r="DS69" s="195"/>
      <c r="DT69" s="195"/>
      <c r="DU69" s="195"/>
      <c r="DV69" s="195"/>
      <c r="DW69" s="195"/>
      <c r="DX69" s="195"/>
      <c r="DY69" s="195"/>
      <c r="DZ69" s="195"/>
      <c r="EA69" s="195"/>
      <c r="EB69" s="195"/>
      <c r="EC69" s="195"/>
      <c r="ED69" s="195"/>
      <c r="EE69" s="195"/>
      <c r="EF69" s="195"/>
      <c r="EG69" s="195"/>
      <c r="EH69" s="195"/>
      <c r="EI69" s="195"/>
      <c r="EJ69" s="195"/>
      <c r="EK69" s="195"/>
      <c r="EL69" s="195"/>
      <c r="EM69" s="195"/>
      <c r="EN69" s="195"/>
      <c r="EO69" s="195"/>
      <c r="EP69" s="195"/>
      <c r="EQ69" s="195"/>
      <c r="ER69" s="195"/>
      <c r="ES69" s="195"/>
      <c r="ET69" s="195"/>
      <c r="EU69" s="195"/>
      <c r="EV69" s="195"/>
      <c r="EW69" s="195"/>
      <c r="EX69" s="195"/>
      <c r="EY69" s="195"/>
      <c r="EZ69" s="195"/>
      <c r="FA69" s="195"/>
      <c r="FB69" s="195"/>
      <c r="FC69" s="195"/>
      <c r="FD69" s="195"/>
      <c r="FE69" s="195"/>
      <c r="FF69" s="195"/>
      <c r="FG69" s="195"/>
      <c r="FH69" s="195"/>
      <c r="FI69" s="195"/>
      <c r="FJ69" s="195"/>
      <c r="FK69" s="195"/>
      <c r="FL69" s="195"/>
      <c r="FM69" s="195"/>
      <c r="FN69" s="195"/>
      <c r="FO69" s="195"/>
      <c r="FP69" s="195"/>
      <c r="FQ69" s="195"/>
      <c r="FR69" s="195"/>
      <c r="FS69" s="195"/>
      <c r="FT69" s="195"/>
      <c r="FU69" s="195"/>
      <c r="FV69" s="195"/>
      <c r="FW69" s="195"/>
      <c r="FX69" s="195"/>
      <c r="FY69" s="195"/>
      <c r="FZ69" s="195"/>
      <c r="GA69" s="195"/>
      <c r="GB69" s="195"/>
      <c r="GC69" s="195"/>
      <c r="GD69" s="195"/>
      <c r="GE69" s="195"/>
      <c r="GF69" s="195"/>
      <c r="GG69" s="195"/>
      <c r="GH69" s="195"/>
      <c r="GI69" s="195"/>
      <c r="GJ69" s="195"/>
      <c r="GK69" s="195"/>
      <c r="GL69" s="195"/>
      <c r="GM69" s="195"/>
      <c r="GN69" s="195"/>
      <c r="GO69" s="195"/>
      <c r="GP69" s="195"/>
      <c r="GQ69" s="195"/>
      <c r="GR69" s="195"/>
      <c r="GS69" s="195"/>
      <c r="GT69" s="195"/>
      <c r="GU69" s="195"/>
      <c r="GV69" s="195"/>
      <c r="GW69" s="195"/>
      <c r="GX69" s="195"/>
      <c r="GY69" s="195"/>
      <c r="GZ69" s="195"/>
      <c r="HA69" s="195"/>
      <c r="HB69" s="195"/>
      <c r="HC69" s="195"/>
      <c r="HD69" s="195"/>
      <c r="HE69" s="195"/>
      <c r="HF69" s="195"/>
      <c r="HG69" s="195"/>
      <c r="HH69" s="195"/>
      <c r="HI69" s="195"/>
      <c r="HJ69" s="195"/>
      <c r="HK69" s="195"/>
      <c r="HL69" s="195"/>
      <c r="HM69" s="195"/>
      <c r="HN69" s="195"/>
      <c r="HO69" s="195"/>
      <c r="HP69" s="195"/>
    </row>
    <row r="70" spans="1:224" ht="15" hidden="1" customHeight="1" x14ac:dyDescent="0.2">
      <c r="AT70" s="554"/>
      <c r="AU70" s="554"/>
      <c r="AV70" s="555"/>
      <c r="AW70" s="46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195"/>
      <c r="BM70" s="195"/>
      <c r="BN70" s="195"/>
      <c r="BO70" s="195"/>
      <c r="BP70" s="195"/>
      <c r="BQ70" s="195"/>
      <c r="BR70" s="195"/>
      <c r="BS70" s="195"/>
      <c r="BT70" s="195"/>
      <c r="BU70" s="195"/>
      <c r="BV70" s="195"/>
      <c r="BW70" s="195"/>
      <c r="BX70" s="195"/>
      <c r="BY70" s="195"/>
      <c r="BZ70" s="195"/>
      <c r="CA70" s="195"/>
      <c r="CB70" s="195"/>
      <c r="CC70" s="195"/>
      <c r="CD70" s="195"/>
      <c r="CE70" s="195"/>
      <c r="CF70" s="195"/>
      <c r="CG70" s="195"/>
      <c r="CH70" s="195"/>
      <c r="CI70" s="195"/>
      <c r="CJ70" s="195"/>
      <c r="CK70" s="195"/>
      <c r="CL70" s="195"/>
      <c r="CM70" s="195"/>
      <c r="CN70" s="195"/>
      <c r="CO70" s="195"/>
      <c r="CP70" s="195"/>
      <c r="CQ70" s="195"/>
      <c r="CR70" s="195"/>
      <c r="CS70" s="195"/>
      <c r="CT70" s="195"/>
      <c r="CU70" s="195"/>
      <c r="CV70" s="195"/>
      <c r="CW70" s="195"/>
      <c r="CX70" s="195"/>
      <c r="CY70" s="195"/>
      <c r="CZ70" s="195"/>
      <c r="DA70" s="195"/>
      <c r="DB70" s="195"/>
      <c r="DC70" s="195"/>
      <c r="DD70" s="195"/>
      <c r="DE70" s="195"/>
      <c r="DF70" s="195"/>
      <c r="DG70" s="195"/>
      <c r="DH70" s="195"/>
      <c r="DI70" s="195"/>
      <c r="DJ70" s="195"/>
      <c r="DK70" s="195"/>
      <c r="DL70" s="195"/>
      <c r="DM70" s="195"/>
      <c r="DN70" s="195"/>
      <c r="DO70" s="195"/>
      <c r="DP70" s="195"/>
      <c r="DQ70" s="195"/>
      <c r="DR70" s="195"/>
      <c r="DS70" s="195"/>
      <c r="DT70" s="195"/>
      <c r="DU70" s="195"/>
      <c r="DV70" s="195"/>
      <c r="DW70" s="195"/>
      <c r="DX70" s="195"/>
      <c r="DY70" s="195"/>
      <c r="DZ70" s="195"/>
      <c r="EA70" s="195"/>
      <c r="EB70" s="195"/>
      <c r="EC70" s="195"/>
      <c r="ED70" s="195"/>
      <c r="EE70" s="195"/>
      <c r="EF70" s="195"/>
      <c r="EG70" s="195"/>
      <c r="EH70" s="195"/>
      <c r="EI70" s="195"/>
      <c r="EJ70" s="195"/>
      <c r="EK70" s="195"/>
      <c r="EL70" s="195"/>
      <c r="EM70" s="195"/>
      <c r="EN70" s="195"/>
      <c r="EO70" s="195"/>
      <c r="EP70" s="195"/>
      <c r="EQ70" s="195"/>
      <c r="ER70" s="195"/>
      <c r="ES70" s="195"/>
      <c r="ET70" s="195"/>
      <c r="EU70" s="195"/>
      <c r="EV70" s="195"/>
      <c r="EW70" s="195"/>
      <c r="EX70" s="195"/>
      <c r="EY70" s="195"/>
      <c r="EZ70" s="195"/>
      <c r="FA70" s="195"/>
      <c r="FB70" s="195"/>
      <c r="FC70" s="195"/>
      <c r="FD70" s="195"/>
      <c r="FE70" s="195"/>
      <c r="FF70" s="195"/>
      <c r="FG70" s="195"/>
      <c r="FH70" s="195"/>
      <c r="FI70" s="195"/>
      <c r="FJ70" s="195"/>
      <c r="FK70" s="195"/>
      <c r="FL70" s="195"/>
      <c r="FM70" s="195"/>
      <c r="FN70" s="195"/>
      <c r="FO70" s="195"/>
      <c r="FP70" s="195"/>
      <c r="FQ70" s="195"/>
      <c r="FR70" s="195"/>
      <c r="FS70" s="195"/>
      <c r="FT70" s="195"/>
      <c r="FU70" s="195"/>
      <c r="FV70" s="195"/>
      <c r="FW70" s="195"/>
      <c r="FX70" s="195"/>
      <c r="FY70" s="195"/>
      <c r="FZ70" s="195"/>
      <c r="GA70" s="195"/>
      <c r="GB70" s="195"/>
      <c r="GC70" s="195"/>
      <c r="GD70" s="195"/>
      <c r="GE70" s="195"/>
      <c r="GF70" s="195"/>
      <c r="GG70" s="195"/>
      <c r="GH70" s="195"/>
      <c r="GI70" s="195"/>
      <c r="GJ70" s="195"/>
      <c r="GK70" s="195"/>
      <c r="GL70" s="195"/>
      <c r="GM70" s="195"/>
      <c r="GN70" s="195"/>
      <c r="GO70" s="195"/>
      <c r="GP70" s="195"/>
      <c r="GQ70" s="195"/>
      <c r="GR70" s="195"/>
      <c r="GS70" s="195"/>
      <c r="GT70" s="195"/>
      <c r="GU70" s="195"/>
      <c r="GV70" s="195"/>
      <c r="GW70" s="195"/>
      <c r="GX70" s="195"/>
      <c r="GY70" s="195"/>
      <c r="GZ70" s="195"/>
      <c r="HA70" s="195"/>
      <c r="HB70" s="195"/>
      <c r="HC70" s="195"/>
      <c r="HD70" s="195"/>
      <c r="HE70" s="195"/>
      <c r="HF70" s="195"/>
      <c r="HG70" s="195"/>
      <c r="HH70" s="195"/>
      <c r="HI70" s="195"/>
      <c r="HJ70" s="195"/>
      <c r="HK70" s="195"/>
      <c r="HL70" s="195"/>
      <c r="HM70" s="195"/>
      <c r="HN70" s="195"/>
      <c r="HO70" s="195"/>
      <c r="HP70" s="195"/>
    </row>
    <row r="71" spans="1:224" hidden="1" x14ac:dyDescent="0.2">
      <c r="AT71" s="554"/>
      <c r="AU71" s="554"/>
      <c r="AV71" s="555"/>
      <c r="AW71" s="46"/>
      <c r="AX71" s="195"/>
      <c r="AY71" s="195"/>
      <c r="AZ71" s="195"/>
      <c r="BA71" s="195"/>
      <c r="BB71" s="195"/>
      <c r="BC71" s="195"/>
      <c r="BD71" s="195"/>
      <c r="BE71" s="195"/>
      <c r="BF71" s="195"/>
      <c r="BG71" s="195"/>
      <c r="BH71" s="195"/>
      <c r="BI71" s="195"/>
      <c r="BJ71" s="195"/>
      <c r="BK71" s="195"/>
      <c r="BL71" s="195"/>
      <c r="BM71" s="195"/>
      <c r="BN71" s="195"/>
      <c r="BO71" s="195"/>
      <c r="BP71" s="195"/>
      <c r="BQ71" s="195"/>
      <c r="BR71" s="195"/>
      <c r="BS71" s="195"/>
      <c r="BT71" s="195"/>
      <c r="BU71" s="195"/>
      <c r="BV71" s="195"/>
      <c r="BW71" s="195"/>
      <c r="BX71" s="195"/>
      <c r="BY71" s="195"/>
      <c r="BZ71" s="195"/>
      <c r="CA71" s="195"/>
      <c r="CB71" s="195"/>
      <c r="CC71" s="195"/>
      <c r="CD71" s="195"/>
      <c r="CE71" s="195"/>
      <c r="CF71" s="195"/>
      <c r="CG71" s="195"/>
      <c r="CH71" s="195"/>
      <c r="CI71" s="195"/>
      <c r="CJ71" s="195"/>
      <c r="CK71" s="195"/>
      <c r="CL71" s="195"/>
      <c r="CM71" s="195"/>
      <c r="CN71" s="195"/>
      <c r="CO71" s="195"/>
      <c r="CP71" s="195"/>
      <c r="CQ71" s="195"/>
      <c r="CR71" s="195"/>
      <c r="CS71" s="195"/>
      <c r="CT71" s="195"/>
      <c r="CU71" s="195"/>
      <c r="CV71" s="195"/>
      <c r="CW71" s="195"/>
      <c r="CX71" s="195"/>
      <c r="CY71" s="195"/>
      <c r="CZ71" s="195"/>
      <c r="DA71" s="195"/>
      <c r="DB71" s="195"/>
      <c r="DC71" s="195"/>
      <c r="DD71" s="195"/>
      <c r="DE71" s="195"/>
      <c r="DF71" s="195"/>
      <c r="DG71" s="195"/>
      <c r="DH71" s="195"/>
      <c r="DI71" s="195"/>
      <c r="DJ71" s="195"/>
      <c r="DK71" s="195"/>
      <c r="DL71" s="195"/>
      <c r="DM71" s="195"/>
      <c r="DN71" s="195"/>
      <c r="DO71" s="195"/>
      <c r="DP71" s="195"/>
      <c r="DQ71" s="195"/>
      <c r="DR71" s="195"/>
      <c r="DS71" s="195"/>
      <c r="DT71" s="195"/>
      <c r="DU71" s="195"/>
      <c r="DV71" s="195"/>
      <c r="DW71" s="195"/>
      <c r="DX71" s="195"/>
      <c r="DY71" s="195"/>
      <c r="DZ71" s="195"/>
      <c r="EA71" s="195"/>
      <c r="EB71" s="195"/>
      <c r="EC71" s="195"/>
      <c r="ED71" s="195"/>
      <c r="EE71" s="195"/>
      <c r="EF71" s="195"/>
      <c r="EG71" s="195"/>
      <c r="EH71" s="195"/>
      <c r="EI71" s="195"/>
      <c r="EJ71" s="195"/>
      <c r="EK71" s="195"/>
      <c r="EL71" s="195"/>
      <c r="EM71" s="195"/>
      <c r="EN71" s="195"/>
      <c r="EO71" s="195"/>
      <c r="EP71" s="195"/>
      <c r="EQ71" s="195"/>
      <c r="ER71" s="195"/>
      <c r="ES71" s="195"/>
      <c r="ET71" s="195"/>
      <c r="EU71" s="195"/>
      <c r="EV71" s="195"/>
      <c r="EW71" s="195"/>
      <c r="EX71" s="195"/>
      <c r="EY71" s="195"/>
      <c r="EZ71" s="195"/>
      <c r="FA71" s="195"/>
      <c r="FB71" s="195"/>
      <c r="FC71" s="195"/>
      <c r="FD71" s="195"/>
      <c r="FE71" s="195"/>
      <c r="FF71" s="195"/>
      <c r="FG71" s="195"/>
      <c r="FH71" s="195"/>
      <c r="FI71" s="195"/>
      <c r="FJ71" s="195"/>
      <c r="FK71" s="195"/>
      <c r="FL71" s="195"/>
      <c r="FM71" s="195"/>
      <c r="FN71" s="195"/>
      <c r="FO71" s="195"/>
      <c r="FP71" s="195"/>
      <c r="FQ71" s="195"/>
      <c r="FR71" s="195"/>
      <c r="FS71" s="195"/>
      <c r="FT71" s="195"/>
      <c r="FU71" s="195"/>
      <c r="FV71" s="195"/>
      <c r="FW71" s="195"/>
      <c r="FX71" s="195"/>
      <c r="FY71" s="195"/>
      <c r="FZ71" s="195"/>
      <c r="GA71" s="195"/>
      <c r="GB71" s="195"/>
      <c r="GC71" s="195"/>
      <c r="GD71" s="195"/>
      <c r="GE71" s="195"/>
      <c r="GF71" s="195"/>
      <c r="GG71" s="195"/>
      <c r="GH71" s="195"/>
      <c r="GI71" s="195"/>
      <c r="GJ71" s="195"/>
      <c r="GK71" s="195"/>
      <c r="GL71" s="195"/>
      <c r="GM71" s="195"/>
      <c r="GN71" s="195"/>
      <c r="GO71" s="195"/>
      <c r="GP71" s="195"/>
      <c r="GQ71" s="195"/>
      <c r="GR71" s="195"/>
      <c r="GS71" s="195"/>
      <c r="GT71" s="195"/>
      <c r="GU71" s="195"/>
      <c r="GV71" s="195"/>
      <c r="GW71" s="195"/>
      <c r="GX71" s="195"/>
      <c r="GY71" s="195"/>
      <c r="GZ71" s="195"/>
      <c r="HA71" s="195"/>
      <c r="HB71" s="195"/>
      <c r="HC71" s="195"/>
      <c r="HD71" s="195"/>
      <c r="HE71" s="195"/>
      <c r="HF71" s="195"/>
      <c r="HG71" s="195"/>
      <c r="HH71" s="195"/>
      <c r="HI71" s="195"/>
      <c r="HJ71" s="195"/>
      <c r="HK71" s="195"/>
      <c r="HL71" s="195"/>
      <c r="HM71" s="195"/>
      <c r="HN71" s="195"/>
      <c r="HO71" s="195"/>
      <c r="HP71" s="195"/>
    </row>
    <row r="72" spans="1:224" ht="13.5" hidden="1" customHeight="1" x14ac:dyDescent="0.2">
      <c r="AT72" s="554"/>
      <c r="AU72" s="554"/>
      <c r="AV72" s="555"/>
      <c r="AW72" s="46"/>
      <c r="AX72" s="195"/>
      <c r="AY72" s="195"/>
      <c r="AZ72" s="195"/>
      <c r="BA72" s="195"/>
      <c r="BB72" s="195"/>
      <c r="BC72" s="195"/>
      <c r="BD72" s="195"/>
      <c r="BE72" s="195"/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5"/>
      <c r="CE72" s="195"/>
      <c r="CF72" s="195"/>
      <c r="CG72" s="195"/>
      <c r="CH72" s="195"/>
      <c r="CI72" s="195"/>
      <c r="CJ72" s="195"/>
      <c r="CK72" s="195"/>
      <c r="CL72" s="195"/>
      <c r="CM72" s="195"/>
      <c r="CN72" s="195"/>
      <c r="CO72" s="195"/>
      <c r="CP72" s="195"/>
      <c r="CQ72" s="195"/>
      <c r="CR72" s="195"/>
      <c r="CS72" s="195"/>
      <c r="CT72" s="195"/>
      <c r="CU72" s="195"/>
      <c r="CV72" s="195"/>
      <c r="CW72" s="195"/>
      <c r="CX72" s="195"/>
      <c r="CY72" s="195"/>
      <c r="CZ72" s="195"/>
      <c r="DA72" s="195"/>
      <c r="DB72" s="195"/>
      <c r="DC72" s="195"/>
      <c r="DD72" s="195"/>
      <c r="DE72" s="195"/>
      <c r="DF72" s="195"/>
      <c r="DG72" s="195"/>
      <c r="DH72" s="195"/>
      <c r="DI72" s="195"/>
      <c r="DJ72" s="195"/>
      <c r="DK72" s="195"/>
      <c r="DL72" s="195"/>
      <c r="DM72" s="195"/>
      <c r="DN72" s="195"/>
      <c r="DO72" s="195"/>
      <c r="DP72" s="195"/>
      <c r="DQ72" s="195"/>
      <c r="DR72" s="195"/>
      <c r="DS72" s="195"/>
      <c r="DT72" s="195"/>
      <c r="DU72" s="195"/>
      <c r="DV72" s="195"/>
      <c r="DW72" s="195"/>
      <c r="DX72" s="195"/>
      <c r="DY72" s="195"/>
      <c r="DZ72" s="195"/>
      <c r="EA72" s="195"/>
      <c r="EB72" s="195"/>
      <c r="EC72" s="195"/>
      <c r="ED72" s="195"/>
      <c r="EE72" s="195"/>
      <c r="EF72" s="195"/>
      <c r="EG72" s="195"/>
      <c r="EH72" s="195"/>
      <c r="EI72" s="195"/>
      <c r="EJ72" s="195"/>
      <c r="EK72" s="195"/>
      <c r="EL72" s="195"/>
      <c r="EM72" s="195"/>
      <c r="EN72" s="195"/>
      <c r="EO72" s="195"/>
      <c r="EP72" s="195"/>
      <c r="EQ72" s="195"/>
      <c r="ER72" s="195"/>
      <c r="ES72" s="195"/>
      <c r="ET72" s="195"/>
      <c r="EU72" s="195"/>
      <c r="EV72" s="195"/>
      <c r="EW72" s="195"/>
      <c r="EX72" s="195"/>
      <c r="EY72" s="195"/>
      <c r="EZ72" s="195"/>
      <c r="FA72" s="195"/>
      <c r="FB72" s="195"/>
      <c r="FC72" s="195"/>
      <c r="FD72" s="195"/>
      <c r="FE72" s="195"/>
      <c r="FF72" s="195"/>
      <c r="FG72" s="195"/>
      <c r="FH72" s="195"/>
      <c r="FI72" s="195"/>
      <c r="FJ72" s="195"/>
      <c r="FK72" s="195"/>
      <c r="FL72" s="195"/>
      <c r="FM72" s="195"/>
      <c r="FN72" s="195"/>
      <c r="FO72" s="195"/>
      <c r="FP72" s="195"/>
      <c r="FQ72" s="195"/>
      <c r="FR72" s="195"/>
      <c r="FS72" s="195"/>
      <c r="FT72" s="195"/>
      <c r="FU72" s="195"/>
      <c r="FV72" s="195"/>
      <c r="FW72" s="195"/>
      <c r="FX72" s="195"/>
      <c r="FY72" s="195"/>
      <c r="FZ72" s="195"/>
      <c r="GA72" s="195"/>
      <c r="GB72" s="195"/>
      <c r="GC72" s="195"/>
      <c r="GD72" s="195"/>
      <c r="GE72" s="195"/>
      <c r="GF72" s="195"/>
      <c r="GG72" s="195"/>
      <c r="GH72" s="195"/>
      <c r="GI72" s="195"/>
      <c r="GJ72" s="195"/>
      <c r="GK72" s="195"/>
      <c r="GL72" s="195"/>
      <c r="GM72" s="195"/>
      <c r="GN72" s="195"/>
      <c r="GO72" s="195"/>
      <c r="GP72" s="195"/>
      <c r="GQ72" s="195"/>
      <c r="GR72" s="195"/>
      <c r="GS72" s="195"/>
      <c r="GT72" s="195"/>
      <c r="GU72" s="195"/>
      <c r="GV72" s="195"/>
      <c r="GW72" s="195"/>
      <c r="GX72" s="195"/>
      <c r="GY72" s="195"/>
      <c r="GZ72" s="195"/>
      <c r="HA72" s="195"/>
      <c r="HB72" s="195"/>
      <c r="HC72" s="195"/>
      <c r="HD72" s="195"/>
      <c r="HE72" s="195"/>
      <c r="HF72" s="195"/>
      <c r="HG72" s="195"/>
      <c r="HH72" s="195"/>
      <c r="HI72" s="195"/>
      <c r="HJ72" s="195"/>
      <c r="HK72" s="195"/>
      <c r="HL72" s="195"/>
      <c r="HM72" s="195"/>
      <c r="HN72" s="195"/>
      <c r="HO72" s="195"/>
      <c r="HP72" s="195"/>
    </row>
    <row r="73" spans="1:224" hidden="1" x14ac:dyDescent="0.2">
      <c r="AT73" s="554"/>
      <c r="AU73" s="554"/>
      <c r="AV73" s="555"/>
      <c r="AW73" s="46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5"/>
      <c r="CE73" s="195"/>
      <c r="CF73" s="195"/>
      <c r="CG73" s="195"/>
      <c r="CH73" s="195"/>
      <c r="CI73" s="195"/>
      <c r="CJ73" s="195"/>
      <c r="CK73" s="195"/>
      <c r="CL73" s="195"/>
      <c r="CM73" s="195"/>
      <c r="CN73" s="195"/>
      <c r="CO73" s="195"/>
      <c r="CP73" s="195"/>
      <c r="CQ73" s="195"/>
      <c r="CR73" s="195"/>
      <c r="CS73" s="195"/>
      <c r="CT73" s="195"/>
      <c r="CU73" s="195"/>
      <c r="CV73" s="195"/>
      <c r="CW73" s="195"/>
      <c r="CX73" s="195"/>
      <c r="CY73" s="195"/>
      <c r="CZ73" s="195"/>
      <c r="DA73" s="195"/>
      <c r="DB73" s="195"/>
      <c r="DC73" s="195"/>
      <c r="DD73" s="195"/>
      <c r="DE73" s="195"/>
      <c r="DF73" s="195"/>
      <c r="DG73" s="195"/>
      <c r="DH73" s="195"/>
      <c r="DI73" s="195"/>
      <c r="DJ73" s="195"/>
      <c r="DK73" s="195"/>
      <c r="DL73" s="195"/>
      <c r="DM73" s="195"/>
      <c r="DN73" s="195"/>
      <c r="DO73" s="195"/>
      <c r="DP73" s="195"/>
      <c r="DQ73" s="195"/>
      <c r="DR73" s="195"/>
      <c r="DS73" s="195"/>
      <c r="DT73" s="195"/>
      <c r="DU73" s="195"/>
      <c r="DV73" s="195"/>
      <c r="DW73" s="195"/>
      <c r="DX73" s="195"/>
      <c r="DY73" s="195"/>
      <c r="DZ73" s="195"/>
      <c r="EA73" s="195"/>
      <c r="EB73" s="195"/>
      <c r="EC73" s="195"/>
      <c r="ED73" s="195"/>
      <c r="EE73" s="195"/>
      <c r="EF73" s="195"/>
      <c r="EG73" s="195"/>
      <c r="EH73" s="195"/>
      <c r="EI73" s="195"/>
      <c r="EJ73" s="195"/>
      <c r="EK73" s="195"/>
      <c r="EL73" s="195"/>
      <c r="EM73" s="195"/>
      <c r="EN73" s="195"/>
      <c r="EO73" s="195"/>
      <c r="EP73" s="195"/>
      <c r="EQ73" s="195"/>
      <c r="ER73" s="195"/>
      <c r="ES73" s="195"/>
      <c r="ET73" s="195"/>
      <c r="EU73" s="195"/>
      <c r="EV73" s="195"/>
      <c r="EW73" s="195"/>
      <c r="EX73" s="195"/>
      <c r="EY73" s="195"/>
      <c r="EZ73" s="195"/>
      <c r="FA73" s="195"/>
      <c r="FB73" s="195"/>
      <c r="FC73" s="195"/>
      <c r="FD73" s="195"/>
      <c r="FE73" s="195"/>
      <c r="FF73" s="195"/>
      <c r="FG73" s="195"/>
      <c r="FH73" s="195"/>
      <c r="FI73" s="195"/>
      <c r="FJ73" s="195"/>
      <c r="FK73" s="195"/>
      <c r="FL73" s="195"/>
      <c r="FM73" s="195"/>
      <c r="FN73" s="195"/>
      <c r="FO73" s="195"/>
      <c r="FP73" s="195"/>
      <c r="FQ73" s="195"/>
      <c r="FR73" s="195"/>
      <c r="FS73" s="195"/>
      <c r="FT73" s="195"/>
      <c r="FU73" s="195"/>
      <c r="FV73" s="195"/>
      <c r="FW73" s="195"/>
      <c r="FX73" s="195"/>
      <c r="FY73" s="195"/>
      <c r="FZ73" s="195"/>
      <c r="GA73" s="195"/>
      <c r="GB73" s="195"/>
      <c r="GC73" s="195"/>
      <c r="GD73" s="195"/>
      <c r="GE73" s="195"/>
      <c r="GF73" s="195"/>
      <c r="GG73" s="195"/>
      <c r="GH73" s="195"/>
      <c r="GI73" s="195"/>
      <c r="GJ73" s="195"/>
      <c r="GK73" s="195"/>
      <c r="GL73" s="195"/>
      <c r="GM73" s="195"/>
      <c r="GN73" s="195"/>
      <c r="GO73" s="195"/>
      <c r="GP73" s="195"/>
      <c r="GQ73" s="195"/>
      <c r="GR73" s="195"/>
      <c r="GS73" s="195"/>
      <c r="GT73" s="195"/>
      <c r="GU73" s="195"/>
      <c r="GV73" s="195"/>
      <c r="GW73" s="195"/>
      <c r="GX73" s="195"/>
      <c r="GY73" s="195"/>
      <c r="GZ73" s="195"/>
      <c r="HA73" s="195"/>
      <c r="HB73" s="195"/>
      <c r="HC73" s="195"/>
      <c r="HD73" s="195"/>
      <c r="HE73" s="195"/>
      <c r="HF73" s="195"/>
      <c r="HG73" s="195"/>
      <c r="HH73" s="195"/>
      <c r="HI73" s="195"/>
      <c r="HJ73" s="195"/>
      <c r="HK73" s="195"/>
      <c r="HL73" s="195"/>
      <c r="HM73" s="195"/>
      <c r="HN73" s="195"/>
      <c r="HO73" s="195"/>
      <c r="HP73" s="195"/>
    </row>
    <row r="74" spans="1:224" hidden="1" x14ac:dyDescent="0.2">
      <c r="AT74" s="554"/>
      <c r="AU74" s="554"/>
      <c r="AV74" s="555"/>
      <c r="AW74" s="46"/>
      <c r="AX74" s="195"/>
      <c r="AY74" s="195"/>
      <c r="AZ74" s="195"/>
      <c r="BA74" s="195"/>
      <c r="BB74" s="195"/>
      <c r="BC74" s="195"/>
      <c r="BD74" s="195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5"/>
      <c r="CE74" s="195"/>
      <c r="CF74" s="195"/>
      <c r="CG74" s="195"/>
      <c r="CH74" s="195"/>
      <c r="CI74" s="195"/>
      <c r="CJ74" s="195"/>
      <c r="CK74" s="195"/>
      <c r="CL74" s="195"/>
      <c r="CM74" s="195"/>
      <c r="CN74" s="195"/>
      <c r="CO74" s="195"/>
      <c r="CP74" s="195"/>
      <c r="CQ74" s="195"/>
      <c r="CR74" s="195"/>
      <c r="CS74" s="195"/>
      <c r="CT74" s="195"/>
      <c r="CU74" s="195"/>
      <c r="CV74" s="195"/>
      <c r="CW74" s="195"/>
      <c r="CX74" s="195"/>
      <c r="CY74" s="195"/>
      <c r="CZ74" s="195"/>
      <c r="DA74" s="195"/>
      <c r="DB74" s="195"/>
      <c r="DC74" s="195"/>
      <c r="DD74" s="195"/>
      <c r="DE74" s="195"/>
      <c r="DF74" s="195"/>
      <c r="DG74" s="195"/>
      <c r="DH74" s="195"/>
      <c r="DI74" s="195"/>
      <c r="DJ74" s="195"/>
      <c r="DK74" s="195"/>
      <c r="DL74" s="195"/>
      <c r="DM74" s="195"/>
      <c r="DN74" s="195"/>
      <c r="DO74" s="195"/>
      <c r="DP74" s="195"/>
      <c r="DQ74" s="195"/>
      <c r="DR74" s="195"/>
      <c r="DS74" s="195"/>
      <c r="DT74" s="195"/>
      <c r="DU74" s="195"/>
      <c r="DV74" s="195"/>
      <c r="DW74" s="195"/>
      <c r="DX74" s="195"/>
      <c r="DY74" s="195"/>
      <c r="DZ74" s="195"/>
      <c r="EA74" s="195"/>
      <c r="EB74" s="195"/>
      <c r="EC74" s="195"/>
      <c r="ED74" s="195"/>
      <c r="EE74" s="195"/>
      <c r="EF74" s="195"/>
      <c r="EG74" s="195"/>
      <c r="EH74" s="195"/>
      <c r="EI74" s="195"/>
      <c r="EJ74" s="195"/>
      <c r="EK74" s="195"/>
      <c r="EL74" s="195"/>
      <c r="EM74" s="195"/>
      <c r="EN74" s="195"/>
      <c r="EO74" s="195"/>
      <c r="EP74" s="195"/>
      <c r="EQ74" s="195"/>
      <c r="ER74" s="195"/>
      <c r="ES74" s="195"/>
      <c r="ET74" s="195"/>
      <c r="EU74" s="195"/>
      <c r="EV74" s="195"/>
      <c r="EW74" s="195"/>
      <c r="EX74" s="195"/>
      <c r="EY74" s="195"/>
      <c r="EZ74" s="195"/>
      <c r="FA74" s="195"/>
      <c r="FB74" s="195"/>
      <c r="FC74" s="195"/>
      <c r="FD74" s="195"/>
      <c r="FE74" s="195"/>
      <c r="FF74" s="195"/>
      <c r="FG74" s="195"/>
      <c r="FH74" s="195"/>
      <c r="FI74" s="195"/>
      <c r="FJ74" s="195"/>
      <c r="FK74" s="195"/>
      <c r="FL74" s="195"/>
      <c r="FM74" s="195"/>
      <c r="FN74" s="195"/>
      <c r="FO74" s="195"/>
      <c r="FP74" s="195"/>
      <c r="FQ74" s="195"/>
      <c r="FR74" s="195"/>
      <c r="FS74" s="195"/>
      <c r="FT74" s="195"/>
      <c r="FU74" s="195"/>
      <c r="FV74" s="195"/>
      <c r="FW74" s="195"/>
      <c r="FX74" s="195"/>
      <c r="FY74" s="195"/>
      <c r="FZ74" s="195"/>
      <c r="GA74" s="195"/>
      <c r="GB74" s="195"/>
      <c r="GC74" s="195"/>
      <c r="GD74" s="195"/>
      <c r="GE74" s="195"/>
      <c r="GF74" s="195"/>
      <c r="GG74" s="195"/>
      <c r="GH74" s="195"/>
      <c r="GI74" s="195"/>
      <c r="GJ74" s="195"/>
      <c r="GK74" s="195"/>
      <c r="GL74" s="195"/>
      <c r="GM74" s="195"/>
      <c r="GN74" s="195"/>
      <c r="GO74" s="195"/>
      <c r="GP74" s="195"/>
      <c r="GQ74" s="195"/>
      <c r="GR74" s="195"/>
      <c r="GS74" s="195"/>
      <c r="GT74" s="195"/>
      <c r="GU74" s="195"/>
      <c r="GV74" s="195"/>
      <c r="GW74" s="195"/>
      <c r="GX74" s="195"/>
      <c r="GY74" s="195"/>
      <c r="GZ74" s="195"/>
      <c r="HA74" s="195"/>
      <c r="HB74" s="195"/>
      <c r="HC74" s="195"/>
      <c r="HD74" s="195"/>
      <c r="HE74" s="195"/>
      <c r="HF74" s="195"/>
      <c r="HG74" s="195"/>
      <c r="HH74" s="195"/>
      <c r="HI74" s="195"/>
      <c r="HJ74" s="195"/>
      <c r="HK74" s="195"/>
      <c r="HL74" s="195"/>
      <c r="HM74" s="195"/>
      <c r="HN74" s="195"/>
      <c r="HO74" s="195"/>
      <c r="HP74" s="195"/>
    </row>
    <row r="75" spans="1:224" s="47" customFormat="1" hidden="1" x14ac:dyDescent="0.2">
      <c r="A75" s="294"/>
      <c r="B75" s="294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F75" s="166"/>
      <c r="BG75" s="166"/>
      <c r="BH75" s="166"/>
      <c r="BI75" s="166"/>
      <c r="BJ75" s="166"/>
      <c r="BK75" s="166"/>
      <c r="BL75" s="166"/>
      <c r="BM75" s="166"/>
      <c r="BN75" s="166"/>
      <c r="BO75" s="166"/>
      <c r="BP75" s="166"/>
      <c r="BQ75" s="166"/>
      <c r="BR75" s="166"/>
      <c r="BS75" s="166"/>
      <c r="BT75" s="166"/>
      <c r="BU75" s="166"/>
      <c r="BV75" s="166"/>
      <c r="BW75" s="166"/>
      <c r="BX75" s="166"/>
      <c r="BY75" s="166"/>
      <c r="BZ75" s="166"/>
      <c r="CA75" s="166"/>
      <c r="CB75" s="166"/>
      <c r="CC75" s="166"/>
      <c r="CD75" s="166"/>
      <c r="CE75" s="166"/>
      <c r="CF75" s="166"/>
      <c r="CG75" s="166"/>
      <c r="CH75" s="166"/>
      <c r="CI75" s="166"/>
      <c r="CJ75" s="166"/>
      <c r="CK75" s="166"/>
      <c r="CL75" s="166"/>
      <c r="CM75" s="166"/>
      <c r="CN75" s="166"/>
      <c r="CO75" s="166"/>
      <c r="CP75" s="166"/>
      <c r="CQ75" s="166"/>
      <c r="CR75" s="166"/>
      <c r="CS75" s="166"/>
      <c r="CT75" s="166"/>
      <c r="CU75" s="166"/>
      <c r="CV75" s="166"/>
      <c r="CW75" s="166"/>
      <c r="CX75" s="166"/>
      <c r="CY75" s="166"/>
      <c r="CZ75" s="166"/>
      <c r="DA75" s="166"/>
      <c r="DB75" s="166"/>
      <c r="DC75" s="166"/>
      <c r="DD75" s="166"/>
      <c r="DE75" s="166"/>
      <c r="DF75" s="166"/>
      <c r="DG75" s="166"/>
      <c r="DH75" s="166"/>
      <c r="DI75" s="166"/>
      <c r="DJ75" s="166"/>
      <c r="DK75" s="166"/>
      <c r="DL75" s="166"/>
      <c r="DM75" s="166"/>
      <c r="DN75" s="166"/>
      <c r="DO75" s="166"/>
      <c r="DP75" s="166"/>
      <c r="DQ75" s="166"/>
      <c r="DR75" s="166"/>
      <c r="DS75" s="166"/>
      <c r="DT75" s="166"/>
      <c r="DU75" s="166"/>
      <c r="DV75" s="166"/>
      <c r="DW75" s="166"/>
      <c r="DX75" s="166"/>
      <c r="DY75" s="166"/>
      <c r="DZ75" s="166"/>
      <c r="EA75" s="166"/>
      <c r="EB75" s="166"/>
      <c r="EC75" s="166"/>
      <c r="ED75" s="166"/>
      <c r="EE75" s="166"/>
      <c r="EF75" s="166"/>
      <c r="EG75" s="166"/>
      <c r="EH75" s="166"/>
      <c r="EI75" s="166"/>
      <c r="EJ75" s="166"/>
      <c r="EK75" s="166"/>
      <c r="EL75" s="166"/>
      <c r="EM75" s="166"/>
      <c r="EN75" s="166"/>
      <c r="EO75" s="166"/>
      <c r="EP75" s="166"/>
      <c r="EQ75" s="166"/>
      <c r="ER75" s="166"/>
      <c r="ES75" s="166"/>
      <c r="ET75" s="166"/>
      <c r="EU75" s="166"/>
      <c r="EV75" s="166"/>
      <c r="EW75" s="166"/>
      <c r="EX75" s="166"/>
      <c r="EY75" s="166"/>
      <c r="EZ75" s="166"/>
      <c r="FA75" s="166"/>
      <c r="FB75" s="166"/>
      <c r="FC75" s="166"/>
      <c r="FD75" s="166"/>
      <c r="FE75" s="166"/>
      <c r="FF75" s="166"/>
      <c r="FG75" s="166"/>
      <c r="FH75" s="166"/>
      <c r="FI75" s="166"/>
      <c r="FJ75" s="166"/>
      <c r="FK75" s="166"/>
      <c r="FL75" s="166"/>
      <c r="FM75" s="166"/>
      <c r="FN75" s="166"/>
      <c r="FO75" s="166"/>
      <c r="FP75" s="166"/>
      <c r="FQ75" s="166"/>
      <c r="FR75" s="166"/>
      <c r="FS75" s="166"/>
      <c r="FT75" s="166"/>
      <c r="FU75" s="166"/>
      <c r="FV75" s="166"/>
      <c r="FW75" s="166"/>
      <c r="FX75" s="166"/>
      <c r="FY75" s="166"/>
      <c r="FZ75" s="166"/>
      <c r="GA75" s="166"/>
      <c r="GB75" s="166"/>
      <c r="GC75" s="166"/>
      <c r="GD75" s="166"/>
      <c r="GE75" s="166"/>
      <c r="GF75" s="166"/>
      <c r="GG75" s="166"/>
      <c r="GH75" s="166"/>
      <c r="GI75" s="166"/>
      <c r="GJ75" s="166"/>
      <c r="GK75" s="166"/>
      <c r="GL75" s="166"/>
      <c r="GM75" s="166"/>
      <c r="GN75" s="166"/>
      <c r="GO75" s="166"/>
      <c r="GP75" s="166"/>
      <c r="GQ75" s="166"/>
      <c r="GR75" s="166"/>
      <c r="GS75" s="166"/>
      <c r="GT75" s="166"/>
      <c r="GU75" s="166"/>
      <c r="GV75" s="166"/>
      <c r="GW75" s="166"/>
      <c r="GX75" s="166"/>
      <c r="GY75" s="166"/>
      <c r="GZ75" s="166"/>
      <c r="HA75" s="166"/>
      <c r="HB75" s="166"/>
      <c r="HC75" s="166"/>
      <c r="HD75" s="166"/>
      <c r="HE75" s="166"/>
      <c r="HF75" s="166"/>
      <c r="HG75" s="166"/>
      <c r="HH75" s="166"/>
      <c r="HI75" s="166"/>
      <c r="HJ75" s="166"/>
      <c r="HK75" s="166"/>
      <c r="HL75" s="166"/>
      <c r="HM75" s="166"/>
      <c r="HN75" s="166"/>
      <c r="HO75" s="166"/>
      <c r="HP75" s="166"/>
    </row>
    <row r="76" spans="1:224" hidden="1" x14ac:dyDescent="0.2">
      <c r="AT76" s="185"/>
      <c r="AU76" s="185"/>
      <c r="AV76" s="185"/>
      <c r="AW76" s="185"/>
      <c r="AX76" s="185"/>
      <c r="AY76" s="185"/>
      <c r="AZ76" s="185"/>
      <c r="BA76" s="185"/>
      <c r="BB76" s="185"/>
      <c r="BC76" s="185"/>
      <c r="BD76" s="185"/>
      <c r="BE76" s="185"/>
      <c r="BF76" s="185"/>
      <c r="BG76" s="185"/>
      <c r="BH76" s="185"/>
      <c r="BI76" s="185"/>
      <c r="BJ76" s="185"/>
      <c r="BK76" s="185"/>
      <c r="BL76" s="185"/>
      <c r="BM76" s="185"/>
      <c r="BN76" s="185"/>
      <c r="BO76" s="185"/>
      <c r="BP76" s="185"/>
      <c r="BQ76" s="185"/>
      <c r="BR76" s="185"/>
      <c r="BS76" s="185"/>
      <c r="BT76" s="185"/>
      <c r="BU76" s="185"/>
      <c r="BV76" s="185"/>
      <c r="BW76" s="185"/>
      <c r="BX76" s="185"/>
      <c r="BY76" s="185"/>
      <c r="BZ76" s="185"/>
      <c r="CA76" s="185"/>
      <c r="CB76" s="185"/>
      <c r="CC76" s="185"/>
      <c r="CD76" s="185"/>
      <c r="CE76" s="185"/>
      <c r="CF76" s="185"/>
      <c r="CG76" s="185"/>
      <c r="CH76" s="185"/>
      <c r="CI76" s="185"/>
      <c r="CJ76" s="185"/>
      <c r="CK76" s="185"/>
      <c r="CL76" s="185"/>
      <c r="CM76" s="185"/>
      <c r="CN76" s="185"/>
      <c r="CO76" s="185"/>
      <c r="CP76" s="185"/>
      <c r="CQ76" s="185"/>
      <c r="CR76" s="185"/>
      <c r="CS76" s="185"/>
      <c r="CT76" s="185"/>
      <c r="CU76" s="185"/>
      <c r="CV76" s="185"/>
      <c r="CW76" s="185"/>
      <c r="CX76" s="185"/>
      <c r="CY76" s="185"/>
      <c r="CZ76" s="185"/>
      <c r="DA76" s="185"/>
      <c r="DB76" s="185"/>
      <c r="DC76" s="185"/>
      <c r="DD76" s="185"/>
      <c r="DE76" s="185"/>
      <c r="DF76" s="185"/>
      <c r="DG76" s="185"/>
      <c r="DH76" s="185"/>
      <c r="DI76" s="185"/>
      <c r="DJ76" s="185"/>
      <c r="DK76" s="185"/>
      <c r="DL76" s="185"/>
      <c r="DM76" s="185"/>
      <c r="DN76" s="185"/>
      <c r="DO76" s="185"/>
      <c r="DP76" s="185"/>
      <c r="DQ76" s="185"/>
      <c r="DR76" s="185"/>
      <c r="DS76" s="185"/>
      <c r="DT76" s="185"/>
      <c r="DU76" s="185"/>
      <c r="DV76" s="185"/>
      <c r="DW76" s="185"/>
      <c r="DX76" s="185"/>
      <c r="DY76" s="185"/>
      <c r="DZ76" s="185"/>
      <c r="EA76" s="185"/>
      <c r="EB76" s="185"/>
      <c r="EC76" s="185"/>
      <c r="ED76" s="185"/>
      <c r="EE76" s="185"/>
      <c r="EF76" s="185"/>
      <c r="EG76" s="185"/>
      <c r="EH76" s="185"/>
      <c r="EI76" s="185"/>
      <c r="EJ76" s="185"/>
      <c r="EK76" s="185"/>
      <c r="EL76" s="185"/>
      <c r="EM76" s="185"/>
      <c r="EN76" s="185"/>
      <c r="EO76" s="185"/>
      <c r="EP76" s="185"/>
      <c r="EQ76" s="185"/>
      <c r="ER76" s="185"/>
      <c r="ES76" s="185"/>
      <c r="ET76" s="185"/>
      <c r="EU76" s="185"/>
      <c r="EV76" s="185"/>
      <c r="EW76" s="185"/>
      <c r="EX76" s="185"/>
      <c r="EY76" s="185"/>
      <c r="EZ76" s="185"/>
      <c r="FA76" s="185"/>
      <c r="FB76" s="185"/>
      <c r="FC76" s="185"/>
      <c r="FD76" s="185"/>
      <c r="FE76" s="185"/>
      <c r="FF76" s="185"/>
      <c r="FG76" s="185"/>
      <c r="FH76" s="185"/>
      <c r="FI76" s="185"/>
      <c r="FJ76" s="185"/>
      <c r="FK76" s="185"/>
      <c r="FL76" s="185"/>
      <c r="FM76" s="185"/>
      <c r="FN76" s="185"/>
      <c r="FO76" s="185"/>
      <c r="FP76" s="185"/>
      <c r="FQ76" s="185"/>
      <c r="FR76" s="185"/>
      <c r="FS76" s="185"/>
      <c r="FT76" s="185"/>
      <c r="FU76" s="185"/>
      <c r="FV76" s="185"/>
      <c r="FW76" s="185"/>
      <c r="FX76" s="185"/>
      <c r="FY76" s="185"/>
      <c r="FZ76" s="185"/>
      <c r="GA76" s="185"/>
      <c r="GB76" s="185"/>
      <c r="GC76" s="185"/>
      <c r="GD76" s="185"/>
      <c r="GE76" s="185"/>
      <c r="GF76" s="185"/>
      <c r="GG76" s="185"/>
      <c r="GH76" s="185"/>
      <c r="GI76" s="185"/>
      <c r="GJ76" s="185"/>
      <c r="GK76" s="185"/>
      <c r="GL76" s="185"/>
      <c r="GM76" s="185"/>
      <c r="GN76" s="185"/>
      <c r="GO76" s="185"/>
      <c r="GP76" s="185"/>
      <c r="GQ76" s="185"/>
      <c r="GR76" s="185"/>
      <c r="GS76" s="185"/>
      <c r="GT76" s="185"/>
      <c r="GU76" s="185"/>
      <c r="GV76" s="185"/>
      <c r="GW76" s="185"/>
      <c r="GX76" s="185"/>
      <c r="GY76" s="185"/>
      <c r="GZ76" s="185"/>
      <c r="HA76" s="185"/>
      <c r="HB76" s="185"/>
      <c r="HC76" s="185"/>
      <c r="HD76" s="185"/>
      <c r="HE76" s="185"/>
      <c r="HF76" s="185"/>
      <c r="HG76" s="185"/>
      <c r="HH76" s="185"/>
      <c r="HI76" s="185"/>
      <c r="HJ76" s="185"/>
      <c r="HK76" s="185"/>
      <c r="HL76" s="185"/>
      <c r="HM76" s="185"/>
      <c r="HN76" s="185"/>
      <c r="HO76" s="185"/>
      <c r="HP76" s="185"/>
    </row>
    <row r="77" spans="1:224" hidden="1" x14ac:dyDescent="0.2">
      <c r="AT77" s="179"/>
      <c r="AU77" s="179"/>
      <c r="AV77" s="179"/>
      <c r="AW77" s="179"/>
      <c r="AX77" s="179"/>
      <c r="AY77" s="179"/>
      <c r="AZ77" s="179"/>
      <c r="BA77" s="179"/>
      <c r="BB77" s="179"/>
      <c r="BC77" s="179"/>
      <c r="BD77" s="179"/>
      <c r="BE77" s="179"/>
      <c r="BF77" s="179"/>
      <c r="BG77" s="179"/>
      <c r="BH77" s="179"/>
      <c r="BI77" s="179"/>
      <c r="BJ77" s="179"/>
      <c r="BK77" s="179"/>
      <c r="BL77" s="179"/>
      <c r="BM77" s="179"/>
      <c r="BN77" s="179"/>
      <c r="BO77" s="179"/>
      <c r="BP77" s="179"/>
      <c r="BQ77" s="179"/>
      <c r="BR77" s="179"/>
      <c r="BS77" s="179"/>
      <c r="BT77" s="179"/>
      <c r="BU77" s="179"/>
      <c r="BV77" s="179"/>
      <c r="BW77" s="179"/>
      <c r="BX77" s="179"/>
      <c r="BY77" s="179"/>
      <c r="BZ77" s="179"/>
      <c r="CA77" s="179"/>
      <c r="CB77" s="179"/>
      <c r="CC77" s="179"/>
      <c r="CD77" s="179"/>
      <c r="CE77" s="179"/>
      <c r="CF77" s="179"/>
      <c r="CG77" s="179"/>
      <c r="CH77" s="179"/>
      <c r="CI77" s="179"/>
      <c r="CJ77" s="179"/>
      <c r="CK77" s="179"/>
      <c r="CL77" s="179"/>
      <c r="CM77" s="179"/>
      <c r="CN77" s="179"/>
      <c r="CO77" s="179"/>
      <c r="CP77" s="179"/>
      <c r="CQ77" s="179"/>
      <c r="CR77" s="179"/>
      <c r="CS77" s="179"/>
      <c r="CT77" s="179"/>
      <c r="CU77" s="179"/>
      <c r="CV77" s="179"/>
      <c r="CW77" s="179"/>
      <c r="CX77" s="179"/>
      <c r="CY77" s="179"/>
      <c r="CZ77" s="179"/>
      <c r="DA77" s="179"/>
      <c r="DB77" s="179"/>
      <c r="DC77" s="179"/>
      <c r="DD77" s="179"/>
      <c r="DE77" s="179"/>
      <c r="DF77" s="179"/>
      <c r="DG77" s="179"/>
      <c r="DH77" s="179"/>
      <c r="DI77" s="179"/>
      <c r="DJ77" s="179"/>
      <c r="DK77" s="179"/>
      <c r="DL77" s="179"/>
      <c r="DM77" s="179"/>
      <c r="DN77" s="179"/>
      <c r="DO77" s="179"/>
      <c r="DP77" s="179"/>
      <c r="DQ77" s="179"/>
      <c r="DR77" s="179"/>
      <c r="DS77" s="179"/>
      <c r="DT77" s="179"/>
      <c r="DU77" s="179"/>
      <c r="DV77" s="179"/>
      <c r="DW77" s="179"/>
      <c r="DX77" s="179"/>
      <c r="DY77" s="179"/>
      <c r="DZ77" s="179"/>
      <c r="EA77" s="179"/>
      <c r="EB77" s="179"/>
      <c r="EC77" s="179"/>
      <c r="ED77" s="179"/>
      <c r="EE77" s="179"/>
      <c r="EF77" s="179"/>
      <c r="EG77" s="179"/>
      <c r="EH77" s="179"/>
      <c r="EI77" s="179"/>
      <c r="EJ77" s="179"/>
      <c r="EK77" s="179"/>
      <c r="EL77" s="179"/>
      <c r="EM77" s="179"/>
      <c r="EN77" s="179"/>
      <c r="EO77" s="179"/>
      <c r="EP77" s="179"/>
      <c r="EQ77" s="179"/>
      <c r="ER77" s="179"/>
      <c r="ES77" s="179"/>
      <c r="ET77" s="179"/>
      <c r="EU77" s="179"/>
      <c r="EV77" s="179"/>
      <c r="EW77" s="179"/>
      <c r="EX77" s="179"/>
      <c r="EY77" s="179"/>
      <c r="EZ77" s="179"/>
      <c r="FA77" s="179"/>
      <c r="FB77" s="179"/>
      <c r="FC77" s="179"/>
      <c r="FD77" s="179"/>
      <c r="FE77" s="179"/>
      <c r="FF77" s="179"/>
      <c r="FG77" s="179"/>
      <c r="FH77" s="179"/>
      <c r="FI77" s="179"/>
      <c r="FJ77" s="179"/>
      <c r="FK77" s="179"/>
      <c r="FL77" s="179"/>
      <c r="FM77" s="179"/>
      <c r="FN77" s="179"/>
      <c r="FO77" s="179"/>
      <c r="FP77" s="179"/>
      <c r="FQ77" s="179"/>
      <c r="FR77" s="179"/>
      <c r="FS77" s="179"/>
      <c r="FT77" s="179"/>
      <c r="FU77" s="179"/>
      <c r="FV77" s="179"/>
      <c r="FW77" s="179"/>
      <c r="FX77" s="179"/>
      <c r="FY77" s="179"/>
      <c r="FZ77" s="179"/>
      <c r="GA77" s="179"/>
      <c r="GB77" s="179"/>
      <c r="GC77" s="179"/>
      <c r="GD77" s="179"/>
      <c r="GE77" s="179"/>
      <c r="GF77" s="179"/>
      <c r="GG77" s="179"/>
      <c r="GH77" s="179"/>
      <c r="GI77" s="179"/>
      <c r="GJ77" s="179"/>
      <c r="GK77" s="179"/>
      <c r="GL77" s="179"/>
      <c r="GM77" s="179"/>
      <c r="GN77" s="179"/>
      <c r="GO77" s="179"/>
      <c r="GP77" s="179"/>
      <c r="GQ77" s="179"/>
      <c r="GR77" s="179"/>
      <c r="GS77" s="179"/>
      <c r="GT77" s="179"/>
      <c r="GU77" s="179"/>
      <c r="GV77" s="179"/>
      <c r="GW77" s="179"/>
      <c r="GX77" s="179"/>
      <c r="GY77" s="179"/>
      <c r="GZ77" s="179"/>
      <c r="HA77" s="179"/>
      <c r="HB77" s="179"/>
      <c r="HC77" s="179"/>
      <c r="HD77" s="179"/>
      <c r="HE77" s="179"/>
      <c r="HF77" s="179"/>
      <c r="HG77" s="179"/>
      <c r="HH77" s="179"/>
      <c r="HI77" s="179"/>
      <c r="HJ77" s="179"/>
      <c r="HK77" s="179"/>
      <c r="HL77" s="179"/>
      <c r="HM77" s="179"/>
      <c r="HN77" s="179"/>
      <c r="HO77" s="179"/>
      <c r="HP77" s="179"/>
    </row>
    <row r="78" spans="1:224" hidden="1" x14ac:dyDescent="0.2">
      <c r="AT78" s="179"/>
      <c r="AU78" s="179"/>
      <c r="AV78" s="179"/>
      <c r="AW78" s="179"/>
      <c r="AX78" s="179"/>
      <c r="AY78" s="179"/>
      <c r="AZ78" s="179"/>
      <c r="BA78" s="179"/>
      <c r="BB78" s="179"/>
      <c r="BC78" s="179"/>
      <c r="BD78" s="179"/>
      <c r="BE78" s="179"/>
      <c r="BF78" s="179"/>
      <c r="BG78" s="179"/>
      <c r="BH78" s="179"/>
      <c r="BI78" s="179"/>
      <c r="BJ78" s="179"/>
      <c r="BK78" s="179"/>
      <c r="BL78" s="179"/>
      <c r="BM78" s="179"/>
      <c r="BN78" s="179"/>
      <c r="BO78" s="179"/>
      <c r="BP78" s="179"/>
      <c r="BQ78" s="179"/>
      <c r="BR78" s="179"/>
      <c r="BS78" s="179"/>
      <c r="BT78" s="179"/>
      <c r="BU78" s="179"/>
      <c r="BV78" s="179"/>
      <c r="BW78" s="179"/>
      <c r="BX78" s="179"/>
      <c r="BY78" s="179"/>
      <c r="BZ78" s="179"/>
      <c r="CA78" s="179"/>
      <c r="CB78" s="179"/>
      <c r="CC78" s="179"/>
      <c r="CD78" s="179"/>
      <c r="CE78" s="179"/>
      <c r="CF78" s="179"/>
      <c r="CG78" s="179"/>
      <c r="CH78" s="179"/>
      <c r="CI78" s="179"/>
      <c r="CJ78" s="179"/>
      <c r="CK78" s="179"/>
      <c r="CL78" s="179"/>
      <c r="CM78" s="179"/>
      <c r="CN78" s="179"/>
      <c r="CO78" s="179"/>
      <c r="CP78" s="179"/>
      <c r="CQ78" s="179"/>
      <c r="CR78" s="179"/>
      <c r="CS78" s="179"/>
      <c r="CT78" s="179"/>
      <c r="CU78" s="179"/>
      <c r="CV78" s="179"/>
      <c r="CW78" s="179"/>
      <c r="CX78" s="179"/>
      <c r="CY78" s="179"/>
      <c r="CZ78" s="179"/>
      <c r="DA78" s="179"/>
      <c r="DB78" s="179"/>
      <c r="DC78" s="179"/>
      <c r="DD78" s="179"/>
      <c r="DE78" s="179"/>
      <c r="DF78" s="179"/>
      <c r="DG78" s="179"/>
      <c r="DH78" s="179"/>
      <c r="DI78" s="179"/>
      <c r="DJ78" s="179"/>
      <c r="DK78" s="179"/>
      <c r="DL78" s="179"/>
      <c r="DM78" s="179"/>
      <c r="DN78" s="179"/>
      <c r="DO78" s="179"/>
      <c r="DP78" s="179"/>
      <c r="DQ78" s="179"/>
      <c r="DR78" s="179"/>
      <c r="DS78" s="179"/>
      <c r="DT78" s="179"/>
      <c r="DU78" s="179"/>
      <c r="DV78" s="179"/>
      <c r="DW78" s="179"/>
      <c r="DX78" s="179"/>
      <c r="DY78" s="179"/>
      <c r="DZ78" s="179"/>
      <c r="EA78" s="179"/>
      <c r="EB78" s="179"/>
      <c r="EC78" s="179"/>
      <c r="ED78" s="179"/>
      <c r="EE78" s="179"/>
      <c r="EF78" s="179"/>
      <c r="EG78" s="179"/>
      <c r="EH78" s="179"/>
      <c r="EI78" s="179"/>
      <c r="EJ78" s="179"/>
      <c r="EK78" s="179"/>
      <c r="EL78" s="179"/>
      <c r="EM78" s="179"/>
      <c r="EN78" s="179"/>
      <c r="EO78" s="179"/>
      <c r="EP78" s="179"/>
      <c r="EQ78" s="179"/>
      <c r="ER78" s="179"/>
      <c r="ES78" s="179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  <c r="FW78" s="179"/>
      <c r="FX78" s="179"/>
      <c r="FY78" s="179"/>
      <c r="FZ78" s="179"/>
      <c r="GA78" s="179"/>
      <c r="GB78" s="179"/>
      <c r="GC78" s="179"/>
      <c r="GD78" s="179"/>
      <c r="GE78" s="179"/>
      <c r="GF78" s="179"/>
      <c r="GG78" s="179"/>
      <c r="GH78" s="179"/>
      <c r="GI78" s="179"/>
      <c r="GJ78" s="179"/>
      <c r="GK78" s="179"/>
      <c r="GL78" s="179"/>
      <c r="GM78" s="179"/>
      <c r="GN78" s="179"/>
      <c r="GO78" s="179"/>
      <c r="GP78" s="179"/>
      <c r="GQ78" s="179"/>
      <c r="GR78" s="179"/>
      <c r="GS78" s="179"/>
      <c r="GT78" s="179"/>
      <c r="GU78" s="179"/>
      <c r="GV78" s="179"/>
      <c r="GW78" s="179"/>
      <c r="GX78" s="179"/>
      <c r="GY78" s="179"/>
      <c r="GZ78" s="179"/>
      <c r="HA78" s="179"/>
      <c r="HB78" s="179"/>
      <c r="HC78" s="179"/>
      <c r="HD78" s="179"/>
      <c r="HE78" s="179"/>
      <c r="HF78" s="179"/>
      <c r="HG78" s="179"/>
      <c r="HH78" s="179"/>
      <c r="HI78" s="179"/>
      <c r="HJ78" s="179"/>
      <c r="HK78" s="179"/>
      <c r="HL78" s="179"/>
      <c r="HM78" s="179"/>
      <c r="HN78" s="179"/>
      <c r="HO78" s="179"/>
      <c r="HP78" s="179"/>
    </row>
    <row r="79" spans="1:224" hidden="1" x14ac:dyDescent="0.2">
      <c r="AT79" s="179"/>
      <c r="AU79" s="179"/>
      <c r="AV79" s="179"/>
      <c r="AW79" s="179"/>
      <c r="AX79" s="179"/>
      <c r="AY79" s="179"/>
      <c r="AZ79" s="179"/>
      <c r="BA79" s="179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79"/>
      <c r="BN79" s="179"/>
      <c r="BO79" s="179"/>
      <c r="BP79" s="179"/>
      <c r="BQ79" s="179"/>
      <c r="BR79" s="179"/>
      <c r="BS79" s="179"/>
      <c r="BT79" s="179"/>
      <c r="BU79" s="179"/>
      <c r="BV79" s="179"/>
      <c r="BW79" s="179"/>
      <c r="BX79" s="179"/>
      <c r="BY79" s="179"/>
      <c r="BZ79" s="179"/>
      <c r="CA79" s="179"/>
      <c r="CB79" s="179"/>
      <c r="CC79" s="179"/>
      <c r="CD79" s="179"/>
      <c r="CE79" s="179"/>
      <c r="CF79" s="179"/>
      <c r="CG79" s="179"/>
      <c r="CH79" s="179"/>
      <c r="CI79" s="179"/>
      <c r="CJ79" s="179"/>
      <c r="CK79" s="179"/>
      <c r="CL79" s="179"/>
      <c r="CM79" s="179"/>
      <c r="CN79" s="179"/>
      <c r="CO79" s="179"/>
      <c r="CP79" s="179"/>
      <c r="CQ79" s="179"/>
      <c r="CR79" s="179"/>
      <c r="CS79" s="179"/>
      <c r="CT79" s="179"/>
      <c r="CU79" s="179"/>
      <c r="CV79" s="179"/>
      <c r="CW79" s="179"/>
      <c r="CX79" s="179"/>
      <c r="CY79" s="179"/>
      <c r="CZ79" s="179"/>
      <c r="DA79" s="179"/>
      <c r="DB79" s="179"/>
      <c r="DC79" s="179"/>
      <c r="DD79" s="179"/>
      <c r="DE79" s="179"/>
      <c r="DF79" s="179"/>
      <c r="DG79" s="179"/>
      <c r="DH79" s="179"/>
      <c r="DI79" s="179"/>
      <c r="DJ79" s="179"/>
      <c r="DK79" s="179"/>
      <c r="DL79" s="179"/>
      <c r="DM79" s="179"/>
      <c r="DN79" s="179"/>
      <c r="DO79" s="179"/>
      <c r="DP79" s="179"/>
      <c r="DQ79" s="179"/>
      <c r="DR79" s="179"/>
      <c r="DS79" s="179"/>
      <c r="DT79" s="179"/>
      <c r="DU79" s="179"/>
      <c r="DV79" s="179"/>
      <c r="DW79" s="179"/>
      <c r="DX79" s="179"/>
      <c r="DY79" s="179"/>
      <c r="DZ79" s="179"/>
      <c r="EA79" s="179"/>
      <c r="EB79" s="179"/>
      <c r="EC79" s="179"/>
      <c r="ED79" s="179"/>
      <c r="EE79" s="179"/>
      <c r="EF79" s="179"/>
      <c r="EG79" s="179"/>
      <c r="EH79" s="179"/>
      <c r="EI79" s="179"/>
      <c r="EJ79" s="179"/>
      <c r="EK79" s="179"/>
      <c r="EL79" s="179"/>
      <c r="EM79" s="179"/>
      <c r="EN79" s="179"/>
      <c r="EO79" s="179"/>
      <c r="EP79" s="179"/>
      <c r="EQ79" s="179"/>
      <c r="ER79" s="179"/>
      <c r="ES79" s="179"/>
      <c r="ET79" s="179"/>
      <c r="EU79" s="179"/>
      <c r="EV79" s="179"/>
      <c r="EW79" s="179"/>
      <c r="EX79" s="179"/>
      <c r="EY79" s="179"/>
      <c r="EZ79" s="179"/>
      <c r="FA79" s="179"/>
      <c r="FB79" s="179"/>
      <c r="FC79" s="179"/>
      <c r="FD79" s="179"/>
      <c r="FE79" s="179"/>
      <c r="FF79" s="179"/>
      <c r="FG79" s="179"/>
      <c r="FH79" s="179"/>
      <c r="FI79" s="179"/>
      <c r="FJ79" s="179"/>
      <c r="FK79" s="179"/>
      <c r="FL79" s="179"/>
      <c r="FM79" s="179"/>
      <c r="FN79" s="179"/>
      <c r="FO79" s="179"/>
      <c r="FP79" s="179"/>
      <c r="FQ79" s="179"/>
      <c r="FR79" s="179"/>
      <c r="FS79" s="179"/>
      <c r="FT79" s="179"/>
      <c r="FU79" s="179"/>
      <c r="FV79" s="179"/>
      <c r="FW79" s="179"/>
      <c r="FX79" s="179"/>
      <c r="FY79" s="179"/>
      <c r="FZ79" s="179"/>
      <c r="GA79" s="179"/>
      <c r="GB79" s="179"/>
      <c r="GC79" s="179"/>
      <c r="GD79" s="179"/>
      <c r="GE79" s="179"/>
      <c r="GF79" s="179"/>
      <c r="GG79" s="179"/>
      <c r="GH79" s="179"/>
      <c r="GI79" s="179"/>
      <c r="GJ79" s="179"/>
      <c r="GK79" s="179"/>
      <c r="GL79" s="179"/>
      <c r="GM79" s="179"/>
      <c r="GN79" s="179"/>
      <c r="GO79" s="179"/>
      <c r="GP79" s="179"/>
      <c r="GQ79" s="179"/>
      <c r="GR79" s="179"/>
      <c r="GS79" s="179"/>
      <c r="GT79" s="179"/>
      <c r="GU79" s="179"/>
      <c r="GV79" s="179"/>
      <c r="GW79" s="179"/>
      <c r="GX79" s="179"/>
      <c r="GY79" s="179"/>
      <c r="GZ79" s="179"/>
      <c r="HA79" s="179"/>
      <c r="HB79" s="179"/>
      <c r="HC79" s="179"/>
      <c r="HD79" s="179"/>
      <c r="HE79" s="179"/>
      <c r="HF79" s="179"/>
      <c r="HG79" s="179"/>
      <c r="HH79" s="179"/>
      <c r="HI79" s="179"/>
      <c r="HJ79" s="179"/>
      <c r="HK79" s="179"/>
      <c r="HL79" s="179"/>
      <c r="HM79" s="179"/>
      <c r="HN79" s="179"/>
      <c r="HO79" s="179"/>
      <c r="HP79" s="179"/>
    </row>
    <row r="80" spans="1:224" hidden="1" x14ac:dyDescent="0.2">
      <c r="AT80" s="179"/>
      <c r="AU80" s="179"/>
      <c r="AV80" s="179"/>
      <c r="AW80" s="179"/>
      <c r="AX80" s="179"/>
      <c r="AY80" s="179"/>
      <c r="AZ80" s="179"/>
      <c r="BA80" s="179"/>
      <c r="BB80" s="179"/>
      <c r="BC80" s="179"/>
      <c r="BD80" s="179"/>
      <c r="BE80" s="179"/>
      <c r="BF80" s="179"/>
      <c r="BG80" s="179"/>
      <c r="BH80" s="179"/>
      <c r="BI80" s="179"/>
      <c r="BJ80" s="179"/>
      <c r="BK80" s="179"/>
      <c r="BL80" s="179"/>
      <c r="BM80" s="179"/>
      <c r="BN80" s="179"/>
      <c r="BO80" s="179"/>
      <c r="BP80" s="179"/>
      <c r="BQ80" s="179"/>
      <c r="BR80" s="179"/>
      <c r="BS80" s="179"/>
      <c r="BT80" s="179"/>
      <c r="BU80" s="179"/>
      <c r="BV80" s="179"/>
      <c r="BW80" s="179"/>
      <c r="BX80" s="179"/>
      <c r="BY80" s="179"/>
      <c r="BZ80" s="179"/>
      <c r="CA80" s="179"/>
      <c r="CB80" s="179"/>
      <c r="CC80" s="179"/>
      <c r="CD80" s="179"/>
      <c r="CE80" s="179"/>
      <c r="CF80" s="179"/>
      <c r="CG80" s="179"/>
      <c r="CH80" s="179"/>
      <c r="CI80" s="179"/>
      <c r="CJ80" s="179"/>
      <c r="CK80" s="179"/>
      <c r="CL80" s="179"/>
      <c r="CM80" s="179"/>
      <c r="CN80" s="179"/>
      <c r="CO80" s="179"/>
      <c r="CP80" s="179"/>
      <c r="CQ80" s="179"/>
      <c r="CR80" s="179"/>
      <c r="CS80" s="179"/>
      <c r="CT80" s="179"/>
      <c r="CU80" s="179"/>
      <c r="CV80" s="179"/>
      <c r="CW80" s="179"/>
      <c r="CX80" s="179"/>
      <c r="CY80" s="179"/>
      <c r="CZ80" s="179"/>
      <c r="DA80" s="179"/>
      <c r="DB80" s="179"/>
      <c r="DC80" s="179"/>
      <c r="DD80" s="179"/>
      <c r="DE80" s="179"/>
      <c r="DF80" s="179"/>
      <c r="DG80" s="179"/>
      <c r="DH80" s="179"/>
      <c r="DI80" s="179"/>
      <c r="DJ80" s="179"/>
      <c r="DK80" s="179"/>
      <c r="DL80" s="179"/>
      <c r="DM80" s="179"/>
      <c r="DN80" s="179"/>
      <c r="DO80" s="179"/>
      <c r="DP80" s="179"/>
      <c r="DQ80" s="179"/>
      <c r="DR80" s="179"/>
      <c r="DS80" s="179"/>
      <c r="DT80" s="179"/>
      <c r="DU80" s="179"/>
      <c r="DV80" s="179"/>
      <c r="DW80" s="179"/>
      <c r="DX80" s="179"/>
      <c r="DY80" s="179"/>
      <c r="DZ80" s="179"/>
      <c r="EA80" s="179"/>
      <c r="EB80" s="179"/>
      <c r="EC80" s="179"/>
      <c r="ED80" s="179"/>
      <c r="EE80" s="179"/>
      <c r="EF80" s="179"/>
      <c r="EG80" s="179"/>
      <c r="EH80" s="179"/>
      <c r="EI80" s="179"/>
      <c r="EJ80" s="179"/>
      <c r="EK80" s="179"/>
      <c r="EL80" s="179"/>
      <c r="EM80" s="179"/>
      <c r="EN80" s="179"/>
      <c r="EO80" s="179"/>
      <c r="EP80" s="179"/>
      <c r="EQ80" s="179"/>
      <c r="ER80" s="179"/>
      <c r="ES80" s="179"/>
      <c r="ET80" s="179"/>
      <c r="EU80" s="179"/>
      <c r="EV80" s="179"/>
      <c r="EW80" s="179"/>
      <c r="EX80" s="179"/>
      <c r="EY80" s="179"/>
      <c r="EZ80" s="179"/>
      <c r="FA80" s="179"/>
      <c r="FB80" s="179"/>
      <c r="FC80" s="179"/>
      <c r="FD80" s="179"/>
      <c r="FE80" s="179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  <c r="FW80" s="179"/>
      <c r="FX80" s="179"/>
      <c r="FY80" s="179"/>
      <c r="FZ80" s="179"/>
      <c r="GA80" s="179"/>
      <c r="GB80" s="179"/>
      <c r="GC80" s="179"/>
      <c r="GD80" s="179"/>
      <c r="GE80" s="179"/>
      <c r="GF80" s="179"/>
      <c r="GG80" s="179"/>
      <c r="GH80" s="179"/>
      <c r="GI80" s="179"/>
      <c r="GJ80" s="179"/>
      <c r="GK80" s="179"/>
      <c r="GL80" s="179"/>
      <c r="GM80" s="179"/>
      <c r="GN80" s="179"/>
      <c r="GO80" s="179"/>
      <c r="GP80" s="179"/>
      <c r="GQ80" s="179"/>
      <c r="GR80" s="179"/>
      <c r="GS80" s="179"/>
      <c r="GT80" s="179"/>
      <c r="GU80" s="179"/>
      <c r="GV80" s="179"/>
      <c r="GW80" s="179"/>
      <c r="GX80" s="179"/>
      <c r="GY80" s="179"/>
      <c r="GZ80" s="179"/>
      <c r="HA80" s="179"/>
      <c r="HB80" s="179"/>
      <c r="HC80" s="179"/>
      <c r="HD80" s="179"/>
      <c r="HE80" s="179"/>
      <c r="HF80" s="179"/>
      <c r="HG80" s="179"/>
      <c r="HH80" s="179"/>
      <c r="HI80" s="179"/>
      <c r="HJ80" s="179"/>
      <c r="HK80" s="179"/>
      <c r="HL80" s="179"/>
      <c r="HM80" s="179"/>
      <c r="HN80" s="179"/>
      <c r="HO80" s="179"/>
      <c r="HP80" s="179"/>
    </row>
    <row r="81" hidden="1" x14ac:dyDescent="0.2"/>
    <row r="82" hidden="1" x14ac:dyDescent="0.2"/>
    <row r="83" hidden="1" x14ac:dyDescent="0.2"/>
  </sheetData>
  <sheetProtection password="C93B" sheet="1" objects="1" scenarios="1" selectLockedCells="1"/>
  <mergeCells count="72">
    <mergeCell ref="A3:B3"/>
    <mergeCell ref="K3:L3"/>
    <mergeCell ref="M3:Q3"/>
    <mergeCell ref="A5:B5"/>
    <mergeCell ref="C7:D7"/>
    <mergeCell ref="E7:F7"/>
    <mergeCell ref="G7:H7"/>
    <mergeCell ref="C3:J3"/>
    <mergeCell ref="L7:R7"/>
    <mergeCell ref="C8:D8"/>
    <mergeCell ref="E8:F8"/>
    <mergeCell ref="G8:H8"/>
    <mergeCell ref="X8:Y8"/>
    <mergeCell ref="Z8:AA8"/>
    <mergeCell ref="L10:L17"/>
    <mergeCell ref="A23:A32"/>
    <mergeCell ref="AT9:AU9"/>
    <mergeCell ref="AV9:AW9"/>
    <mergeCell ref="A10:A16"/>
    <mergeCell ref="M10:N10"/>
    <mergeCell ref="V10:V16"/>
    <mergeCell ref="M11:N11"/>
    <mergeCell ref="A18:A21"/>
    <mergeCell ref="V18:V21"/>
    <mergeCell ref="X9:AC9"/>
    <mergeCell ref="M17:N17"/>
    <mergeCell ref="AR50:AS50"/>
    <mergeCell ref="V23:V32"/>
    <mergeCell ref="M45:N45"/>
    <mergeCell ref="M47:N47"/>
    <mergeCell ref="L50:L51"/>
    <mergeCell ref="M50:N50"/>
    <mergeCell ref="M35:N35"/>
    <mergeCell ref="L37:L38"/>
    <mergeCell ref="M37:N37"/>
    <mergeCell ref="M38:N38"/>
    <mergeCell ref="M51:N51"/>
    <mergeCell ref="M40:N40"/>
    <mergeCell ref="M41:N41"/>
    <mergeCell ref="M42:N42"/>
    <mergeCell ref="AR49:AS49"/>
    <mergeCell ref="M43:N43"/>
    <mergeCell ref="M44:N44"/>
    <mergeCell ref="AJ7:AK7"/>
    <mergeCell ref="M18:N18"/>
    <mergeCell ref="M12:N12"/>
    <mergeCell ref="M13:N13"/>
    <mergeCell ref="M14:N14"/>
    <mergeCell ref="M15:N15"/>
    <mergeCell ref="M16:N16"/>
    <mergeCell ref="BA9:BB9"/>
    <mergeCell ref="AT8:AW8"/>
    <mergeCell ref="AY8:BB8"/>
    <mergeCell ref="AJ8:AK8"/>
    <mergeCell ref="AL8:AM8"/>
    <mergeCell ref="AN9:AQ9"/>
    <mergeCell ref="N61:O61"/>
    <mergeCell ref="X5:AC5"/>
    <mergeCell ref="AH5:AM5"/>
    <mergeCell ref="AY9:AZ9"/>
    <mergeCell ref="AH7:AI7"/>
    <mergeCell ref="AD9:AG9"/>
    <mergeCell ref="X7:Y7"/>
    <mergeCell ref="Z7:AA7"/>
    <mergeCell ref="AB7:AC7"/>
    <mergeCell ref="AB8:AC8"/>
    <mergeCell ref="L55:P55"/>
    <mergeCell ref="AL7:AM7"/>
    <mergeCell ref="L40:L48"/>
    <mergeCell ref="L21:L29"/>
    <mergeCell ref="AH8:AI8"/>
    <mergeCell ref="M9:N9"/>
  </mergeCells>
  <printOptions horizontalCentered="1"/>
  <pageMargins left="0" right="0" top="1" bottom="0.5" header="0" footer="0"/>
  <pageSetup scale="82" orientation="portrait" r:id="rId1"/>
  <headerFooter alignWithMargins="0">
    <oddHeader>&amp;C&amp;"Arial,Bold"&amp;14&amp;A</oddHeader>
    <oddFooter>&amp;C&amp;"Arial,Bold"&amp;12&amp;D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D81"/>
  <sheetViews>
    <sheetView showGridLines="0" workbookViewId="0">
      <selection activeCell="P40" sqref="P40"/>
    </sheetView>
  </sheetViews>
  <sheetFormatPr defaultColWidth="9.140625" defaultRowHeight="12.75" zeroHeight="1" x14ac:dyDescent="0.2"/>
  <cols>
    <col min="1" max="1" width="3.28515625" style="46" bestFit="1" customWidth="1"/>
    <col min="2" max="2" width="18.140625" style="219" bestFit="1" customWidth="1"/>
    <col min="3" max="4" width="6.140625" style="79" hidden="1" customWidth="1"/>
    <col min="5" max="5" width="6.28515625" style="79" customWidth="1"/>
    <col min="6" max="6" width="6.5703125" style="79" customWidth="1"/>
    <col min="7" max="8" width="6.140625" style="79" hidden="1" customWidth="1"/>
    <col min="9" max="10" width="12" style="195" customWidth="1"/>
    <col min="11" max="11" width="2.85546875" style="46" customWidth="1"/>
    <col min="12" max="12" width="11" style="25" customWidth="1"/>
    <col min="13" max="13" width="11.28515625" style="213" bestFit="1" customWidth="1"/>
    <col min="14" max="14" width="24.28515625" style="213" customWidth="1"/>
    <col min="15" max="16" width="4.42578125" style="26" customWidth="1"/>
    <col min="17" max="18" width="12" style="183" customWidth="1"/>
    <col min="19" max="19" width="3.28515625" style="183" customWidth="1"/>
    <col min="20" max="21" width="11.7109375" style="183" customWidth="1"/>
    <col min="22" max="46" width="11.7109375" style="183" hidden="1" customWidth="1"/>
    <col min="47" max="235" width="11.7109375" style="183" customWidth="1"/>
    <col min="236" max="236" width="11.7109375" style="117" customWidth="1"/>
    <col min="237" max="237" width="3.28515625" style="46" customWidth="1"/>
    <col min="238" max="16384" width="9.140625" style="46"/>
  </cols>
  <sheetData>
    <row r="1" spans="1:238" s="24" customFormat="1" ht="13.5" thickBot="1" x14ac:dyDescent="0.25">
      <c r="A1" s="1066" t="s">
        <v>0</v>
      </c>
      <c r="B1" s="1066"/>
      <c r="C1" s="1067"/>
      <c r="D1" s="1067"/>
      <c r="E1" s="1067"/>
      <c r="F1" s="1067"/>
      <c r="G1" s="1067"/>
      <c r="H1" s="1067"/>
      <c r="I1" s="1067"/>
      <c r="J1" s="1067"/>
      <c r="K1" s="1066" t="s">
        <v>2</v>
      </c>
      <c r="L1" s="1066"/>
      <c r="M1" s="1067" t="s">
        <v>1</v>
      </c>
      <c r="N1" s="1067"/>
      <c r="O1" s="1067"/>
      <c r="P1" s="1067"/>
      <c r="Q1" s="1067"/>
      <c r="R1" s="1067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  <c r="AX1" s="314"/>
      <c r="AY1" s="314"/>
      <c r="AZ1" s="314"/>
      <c r="BA1" s="314"/>
      <c r="BB1" s="314"/>
      <c r="BC1" s="314"/>
      <c r="BD1" s="314"/>
      <c r="BE1" s="314"/>
      <c r="BF1" s="314"/>
      <c r="BG1" s="314"/>
      <c r="BH1" s="314"/>
      <c r="BI1" s="314"/>
      <c r="BJ1" s="314"/>
      <c r="BK1" s="314"/>
      <c r="BL1" s="314"/>
      <c r="BM1" s="314"/>
      <c r="BN1" s="314"/>
      <c r="BO1" s="314"/>
      <c r="BP1" s="314"/>
      <c r="BQ1" s="314"/>
      <c r="BR1" s="314"/>
      <c r="BS1" s="314"/>
      <c r="BT1" s="314"/>
      <c r="BU1" s="314"/>
      <c r="BV1" s="314"/>
      <c r="BW1" s="314"/>
      <c r="BX1" s="314"/>
      <c r="BY1" s="314"/>
      <c r="BZ1" s="314"/>
      <c r="CA1" s="314"/>
      <c r="CB1" s="314"/>
      <c r="CC1" s="314"/>
      <c r="CD1" s="314"/>
      <c r="CE1" s="314"/>
      <c r="CF1" s="314"/>
      <c r="CG1" s="314"/>
      <c r="CH1" s="314"/>
      <c r="CI1" s="314"/>
      <c r="CJ1" s="314"/>
      <c r="CK1" s="314"/>
      <c r="CL1" s="314"/>
      <c r="CM1" s="314"/>
      <c r="CN1" s="314"/>
      <c r="CO1" s="314"/>
      <c r="CP1" s="314"/>
      <c r="CQ1" s="314"/>
      <c r="CR1" s="314"/>
      <c r="CS1" s="314"/>
      <c r="CT1" s="314"/>
      <c r="CU1" s="314"/>
      <c r="CV1" s="314"/>
      <c r="CW1" s="314"/>
      <c r="CX1" s="314"/>
      <c r="CY1" s="314"/>
      <c r="CZ1" s="314"/>
      <c r="DA1" s="314"/>
      <c r="DB1" s="314"/>
      <c r="DC1" s="314"/>
      <c r="DD1" s="314"/>
      <c r="DE1" s="314"/>
      <c r="DF1" s="314"/>
      <c r="DG1" s="314"/>
      <c r="DH1" s="314"/>
      <c r="DI1" s="314"/>
      <c r="DJ1" s="314"/>
      <c r="DK1" s="314"/>
      <c r="DL1" s="314"/>
      <c r="DM1" s="314"/>
      <c r="DN1" s="314"/>
      <c r="DO1" s="314"/>
      <c r="DP1" s="314"/>
      <c r="DQ1" s="314"/>
      <c r="DR1" s="314"/>
      <c r="DS1" s="314"/>
      <c r="DT1" s="314"/>
      <c r="DU1" s="314"/>
      <c r="DV1" s="314"/>
      <c r="DW1" s="314"/>
      <c r="DX1" s="314"/>
      <c r="DY1" s="314"/>
      <c r="DZ1" s="314"/>
      <c r="EA1" s="314"/>
      <c r="EB1" s="314"/>
      <c r="EC1" s="314"/>
      <c r="ED1" s="314"/>
      <c r="EE1" s="314"/>
      <c r="EF1" s="314"/>
      <c r="EG1" s="314"/>
      <c r="EH1" s="314"/>
      <c r="EI1" s="314"/>
      <c r="EJ1" s="314"/>
      <c r="EK1" s="314"/>
      <c r="EL1" s="314"/>
      <c r="EM1" s="314"/>
      <c r="EN1" s="314"/>
      <c r="EO1" s="314"/>
      <c r="EP1" s="314"/>
      <c r="EQ1" s="314"/>
      <c r="ER1" s="314"/>
      <c r="ES1" s="314"/>
      <c r="ET1" s="314"/>
      <c r="EU1" s="314"/>
      <c r="EV1" s="314"/>
      <c r="EW1" s="314"/>
      <c r="EX1" s="314"/>
      <c r="EY1" s="314"/>
      <c r="EZ1" s="314"/>
      <c r="FA1" s="314"/>
      <c r="FB1" s="314"/>
      <c r="FC1" s="314"/>
      <c r="FD1" s="314"/>
      <c r="FE1" s="314"/>
      <c r="FF1" s="314"/>
      <c r="FG1" s="314"/>
      <c r="FH1" s="314"/>
      <c r="FI1" s="314"/>
      <c r="FJ1" s="314"/>
      <c r="FK1" s="314"/>
      <c r="FL1" s="314"/>
      <c r="FM1" s="314"/>
      <c r="FN1" s="314"/>
      <c r="FO1" s="314"/>
      <c r="FP1" s="314"/>
      <c r="FQ1" s="314"/>
      <c r="FR1" s="314"/>
      <c r="FS1" s="314"/>
      <c r="FT1" s="314"/>
      <c r="FU1" s="314"/>
      <c r="FV1" s="314"/>
      <c r="FW1" s="314"/>
      <c r="FX1" s="314"/>
      <c r="FY1" s="314"/>
      <c r="FZ1" s="314"/>
      <c r="GA1" s="314"/>
      <c r="GB1" s="314"/>
      <c r="GC1" s="314"/>
      <c r="GD1" s="314"/>
      <c r="GE1" s="314"/>
      <c r="GF1" s="314"/>
      <c r="GG1" s="314"/>
      <c r="GH1" s="314"/>
      <c r="GI1" s="314"/>
      <c r="GJ1" s="314"/>
      <c r="GK1" s="314"/>
      <c r="GL1" s="314"/>
      <c r="GM1" s="314"/>
      <c r="GN1" s="314"/>
      <c r="GO1" s="314"/>
      <c r="GP1" s="314"/>
      <c r="GQ1" s="314"/>
      <c r="GR1" s="314"/>
      <c r="GS1" s="314"/>
      <c r="GT1" s="314"/>
      <c r="GU1" s="314"/>
      <c r="GV1" s="314"/>
      <c r="GW1" s="314"/>
      <c r="GX1" s="314"/>
      <c r="GY1" s="314"/>
      <c r="GZ1" s="314"/>
      <c r="HA1" s="314"/>
      <c r="HB1" s="314"/>
      <c r="HC1" s="314"/>
      <c r="HD1" s="314"/>
      <c r="HE1" s="314"/>
      <c r="HF1" s="314"/>
      <c r="HG1" s="314"/>
      <c r="HH1" s="314"/>
      <c r="HI1" s="314"/>
      <c r="HJ1" s="314"/>
      <c r="HK1" s="314"/>
      <c r="HL1" s="314"/>
      <c r="HM1" s="314"/>
      <c r="HN1" s="314"/>
      <c r="HO1" s="314"/>
      <c r="HP1" s="314"/>
      <c r="HQ1" s="314"/>
      <c r="HR1" s="314"/>
      <c r="HS1" s="314"/>
      <c r="HT1" s="314"/>
      <c r="HU1" s="314"/>
      <c r="HV1" s="314"/>
      <c r="HW1" s="314"/>
      <c r="HX1" s="314"/>
      <c r="HY1" s="314"/>
      <c r="HZ1" s="314"/>
      <c r="IA1" s="314"/>
      <c r="IB1" s="314"/>
    </row>
    <row r="2" spans="1:238" s="24" customFormat="1" ht="13.5" thickBot="1" x14ac:dyDescent="0.25">
      <c r="B2" s="219"/>
      <c r="C2" s="29"/>
      <c r="D2" s="29"/>
      <c r="E2" s="29"/>
      <c r="F2" s="29"/>
      <c r="G2" s="29"/>
      <c r="H2" s="29"/>
      <c r="I2" s="36"/>
      <c r="J2" s="36"/>
      <c r="L2" s="25"/>
      <c r="M2" s="213"/>
      <c r="N2" s="213"/>
      <c r="O2" s="26"/>
      <c r="P2" s="26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  <c r="CJ2" s="180"/>
      <c r="CK2" s="180"/>
      <c r="CL2" s="180"/>
      <c r="CM2" s="180"/>
      <c r="CN2" s="180"/>
      <c r="CO2" s="180"/>
      <c r="CP2" s="180"/>
      <c r="CQ2" s="180"/>
      <c r="CR2" s="180"/>
      <c r="CS2" s="180"/>
      <c r="CT2" s="180"/>
      <c r="CU2" s="180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0"/>
      <c r="DI2" s="180"/>
      <c r="DJ2" s="180"/>
      <c r="DK2" s="180"/>
      <c r="DL2" s="180"/>
      <c r="DM2" s="180"/>
      <c r="DN2" s="180"/>
      <c r="DO2" s="180"/>
      <c r="DP2" s="180"/>
      <c r="DQ2" s="180"/>
      <c r="DR2" s="180"/>
      <c r="DS2" s="180"/>
      <c r="DT2" s="180"/>
      <c r="DU2" s="180"/>
      <c r="DV2" s="180"/>
      <c r="DW2" s="180"/>
      <c r="DX2" s="180"/>
      <c r="DY2" s="180"/>
      <c r="DZ2" s="180"/>
      <c r="EA2" s="180"/>
      <c r="EB2" s="180"/>
      <c r="EC2" s="180"/>
      <c r="ED2" s="180"/>
      <c r="EE2" s="180"/>
      <c r="EF2" s="180"/>
      <c r="EG2" s="180"/>
      <c r="EH2" s="180"/>
      <c r="EI2" s="180"/>
      <c r="EJ2" s="180"/>
      <c r="EK2" s="180"/>
      <c r="EL2" s="180"/>
      <c r="EM2" s="180"/>
      <c r="EN2" s="180"/>
      <c r="EO2" s="180"/>
      <c r="EP2" s="180"/>
      <c r="EQ2" s="180"/>
      <c r="ER2" s="180"/>
      <c r="ES2" s="180"/>
      <c r="ET2" s="180"/>
      <c r="EU2" s="180"/>
      <c r="EV2" s="180"/>
      <c r="EW2" s="180"/>
      <c r="EX2" s="180"/>
      <c r="EY2" s="180"/>
      <c r="EZ2" s="180"/>
      <c r="FA2" s="180"/>
      <c r="FB2" s="180"/>
      <c r="FC2" s="180"/>
      <c r="FD2" s="180"/>
      <c r="FE2" s="180"/>
      <c r="FF2" s="180"/>
      <c r="FG2" s="180"/>
      <c r="FH2" s="180"/>
      <c r="FI2" s="180"/>
      <c r="FJ2" s="180"/>
      <c r="FK2" s="180"/>
      <c r="FL2" s="180"/>
      <c r="FM2" s="180"/>
      <c r="FN2" s="180"/>
      <c r="FO2" s="180"/>
      <c r="FP2" s="180"/>
      <c r="FQ2" s="180"/>
      <c r="FR2" s="180"/>
      <c r="FS2" s="180"/>
      <c r="FT2" s="180"/>
      <c r="FU2" s="180"/>
      <c r="FV2" s="180"/>
      <c r="FW2" s="180"/>
      <c r="FX2" s="180"/>
      <c r="FY2" s="180"/>
      <c r="FZ2" s="180"/>
      <c r="GA2" s="180"/>
      <c r="GB2" s="180"/>
      <c r="GC2" s="180"/>
      <c r="GD2" s="180"/>
      <c r="GE2" s="180"/>
      <c r="GF2" s="180"/>
      <c r="GG2" s="180"/>
      <c r="GH2" s="180"/>
      <c r="GI2" s="180"/>
      <c r="GJ2" s="180"/>
      <c r="GK2" s="180"/>
      <c r="GL2" s="180"/>
      <c r="GM2" s="180"/>
      <c r="GN2" s="180"/>
      <c r="GO2" s="180"/>
      <c r="GP2" s="180"/>
      <c r="GQ2" s="180"/>
      <c r="GR2" s="180"/>
      <c r="GS2" s="180"/>
      <c r="GT2" s="180"/>
      <c r="GU2" s="180"/>
      <c r="GV2" s="180"/>
      <c r="GW2" s="180"/>
      <c r="GX2" s="180"/>
      <c r="GY2" s="180"/>
      <c r="GZ2" s="180"/>
      <c r="HA2" s="180"/>
      <c r="HB2" s="180"/>
      <c r="HC2" s="180"/>
      <c r="HD2" s="180"/>
      <c r="HE2" s="180"/>
      <c r="HF2" s="180"/>
      <c r="HG2" s="180"/>
      <c r="HH2" s="180"/>
      <c r="HI2" s="180"/>
      <c r="HJ2" s="180"/>
      <c r="HK2" s="180"/>
      <c r="HL2" s="180"/>
      <c r="HM2" s="180"/>
      <c r="HN2" s="180"/>
      <c r="HO2" s="180"/>
      <c r="HP2" s="180"/>
      <c r="HQ2" s="180"/>
      <c r="HR2" s="180"/>
      <c r="HS2" s="180"/>
      <c r="HT2" s="180"/>
      <c r="HU2" s="180"/>
      <c r="HV2" s="180"/>
      <c r="HW2" s="180"/>
      <c r="HX2" s="180"/>
      <c r="HY2" s="180"/>
      <c r="HZ2" s="180"/>
      <c r="IA2" s="180"/>
      <c r="IB2" s="34"/>
    </row>
    <row r="3" spans="1:238" s="24" customFormat="1" ht="13.5" thickBot="1" x14ac:dyDescent="0.25">
      <c r="A3" s="1066" t="s">
        <v>3</v>
      </c>
      <c r="B3" s="1068"/>
      <c r="D3" s="31"/>
      <c r="E3" s="8">
        <v>2</v>
      </c>
      <c r="F3" s="32"/>
      <c r="G3" s="32"/>
      <c r="H3" s="32"/>
      <c r="I3" s="36"/>
      <c r="J3" s="36"/>
      <c r="L3" s="33"/>
      <c r="M3" s="214"/>
      <c r="N3" s="214"/>
      <c r="O3" s="35"/>
      <c r="P3" s="35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6"/>
      <c r="ID3" s="36"/>
    </row>
    <row r="4" spans="1:238" ht="13.5" thickBot="1" x14ac:dyDescent="0.25">
      <c r="A4" s="23"/>
      <c r="B4" s="21"/>
      <c r="C4" s="31"/>
      <c r="D4" s="31"/>
      <c r="E4" s="32"/>
      <c r="F4" s="32"/>
      <c r="G4" s="32"/>
      <c r="H4" s="32"/>
      <c r="I4" s="36"/>
      <c r="J4" s="36"/>
      <c r="K4" s="24"/>
      <c r="L4" s="33"/>
      <c r="M4" s="214"/>
      <c r="N4" s="214"/>
      <c r="O4" s="35"/>
      <c r="P4" s="35"/>
      <c r="Q4" s="34"/>
      <c r="R4" s="34"/>
      <c r="S4" s="34"/>
      <c r="T4" s="34"/>
      <c r="U4" s="34"/>
      <c r="V4" s="36"/>
      <c r="W4" s="36"/>
      <c r="X4" s="40" t="s">
        <v>10</v>
      </c>
      <c r="Y4" s="41" t="s">
        <v>11</v>
      </c>
      <c r="Z4" s="40" t="s">
        <v>10</v>
      </c>
      <c r="AA4" s="41" t="s">
        <v>11</v>
      </c>
      <c r="AB4" s="40" t="s">
        <v>10</v>
      </c>
      <c r="AC4" s="41" t="s">
        <v>11</v>
      </c>
      <c r="AD4" s="42"/>
      <c r="AE4" s="43"/>
      <c r="AF4" s="44"/>
      <c r="AG4" s="45"/>
      <c r="AH4" s="46"/>
      <c r="AI4" s="38"/>
      <c r="AJ4" s="25"/>
      <c r="AK4" s="25"/>
      <c r="AL4" s="25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</row>
    <row r="5" spans="1:238" ht="13.5" thickBot="1" x14ac:dyDescent="0.25">
      <c r="B5" s="21"/>
      <c r="C5" s="1014" t="s">
        <v>4</v>
      </c>
      <c r="D5" s="1015"/>
      <c r="E5" s="1014" t="s">
        <v>5</v>
      </c>
      <c r="F5" s="1015"/>
      <c r="G5" s="1014" t="s">
        <v>5</v>
      </c>
      <c r="H5" s="1015"/>
      <c r="I5" s="124"/>
      <c r="J5" s="124"/>
      <c r="L5" s="1064" t="s">
        <v>131</v>
      </c>
      <c r="M5" s="1064"/>
      <c r="N5" s="1064"/>
      <c r="O5" s="1064"/>
      <c r="P5" s="1064"/>
      <c r="Q5" s="1064"/>
      <c r="R5" s="1064"/>
      <c r="S5" s="175"/>
      <c r="T5" s="175"/>
      <c r="U5" s="175"/>
      <c r="V5" s="49"/>
      <c r="W5" s="49"/>
      <c r="X5" s="997" t="s">
        <v>4</v>
      </c>
      <c r="Y5" s="998"/>
      <c r="Z5" s="1095" t="s">
        <v>5</v>
      </c>
      <c r="AA5" s="1096"/>
      <c r="AB5" s="1095" t="s">
        <v>5</v>
      </c>
      <c r="AC5" s="1096"/>
      <c r="AD5" s="42" t="s">
        <v>29</v>
      </c>
      <c r="AE5" s="43" t="s">
        <v>30</v>
      </c>
      <c r="AF5" s="42" t="s">
        <v>31</v>
      </c>
      <c r="AG5" s="43" t="s">
        <v>30</v>
      </c>
      <c r="AH5" s="46"/>
      <c r="AI5" s="33"/>
      <c r="AJ5" s="33"/>
      <c r="AK5" s="38"/>
      <c r="AL5" s="38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224"/>
    </row>
    <row r="6" spans="1:238" ht="13.5" thickBot="1" x14ac:dyDescent="0.25">
      <c r="C6" s="1120" t="s">
        <v>6</v>
      </c>
      <c r="D6" s="1064"/>
      <c r="E6" s="1120" t="s">
        <v>6</v>
      </c>
      <c r="F6" s="1065"/>
      <c r="G6" s="1120" t="s">
        <v>7</v>
      </c>
      <c r="H6" s="1065"/>
      <c r="I6" s="1118" t="s">
        <v>8</v>
      </c>
      <c r="J6" s="1119"/>
      <c r="L6" s="24"/>
      <c r="O6" s="23"/>
      <c r="P6" s="23"/>
      <c r="Q6" s="181"/>
      <c r="R6" s="181"/>
      <c r="S6" s="181"/>
      <c r="T6" s="181"/>
      <c r="U6" s="181"/>
      <c r="V6" s="46"/>
      <c r="W6" s="46"/>
      <c r="X6" s="1002" t="s">
        <v>6</v>
      </c>
      <c r="Y6" s="1003"/>
      <c r="Z6" s="1002" t="s">
        <v>6</v>
      </c>
      <c r="AA6" s="1003"/>
      <c r="AB6" s="1002" t="s">
        <v>7</v>
      </c>
      <c r="AC6" s="1003"/>
      <c r="AD6" s="42" t="s">
        <v>32</v>
      </c>
      <c r="AE6" s="43" t="s">
        <v>32</v>
      </c>
      <c r="AF6" s="42" t="s">
        <v>33</v>
      </c>
      <c r="AG6" s="43" t="s">
        <v>33</v>
      </c>
      <c r="AH6" s="46"/>
      <c r="AI6" s="24"/>
      <c r="AJ6" s="24"/>
      <c r="AK6" s="53"/>
      <c r="AL6" s="53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  <c r="BQ6" s="181"/>
      <c r="BR6" s="181"/>
      <c r="BS6" s="181"/>
      <c r="BT6" s="181"/>
      <c r="BU6" s="181"/>
      <c r="BV6" s="181"/>
      <c r="BW6" s="181"/>
      <c r="BX6" s="181"/>
      <c r="BY6" s="181"/>
      <c r="BZ6" s="181"/>
      <c r="CA6" s="181"/>
      <c r="CB6" s="181"/>
      <c r="CC6" s="181"/>
      <c r="CD6" s="181"/>
      <c r="CE6" s="181"/>
      <c r="CF6" s="181"/>
      <c r="CG6" s="181"/>
      <c r="CH6" s="181"/>
      <c r="CI6" s="181"/>
      <c r="CJ6" s="181"/>
      <c r="CK6" s="181"/>
      <c r="CL6" s="181"/>
      <c r="CM6" s="181"/>
      <c r="CN6" s="181"/>
      <c r="CO6" s="181"/>
      <c r="CP6" s="181"/>
      <c r="CQ6" s="181"/>
      <c r="CR6" s="181"/>
      <c r="CS6" s="181"/>
      <c r="CT6" s="181"/>
      <c r="CU6" s="181"/>
      <c r="CV6" s="181"/>
      <c r="CW6" s="181"/>
      <c r="CX6" s="181"/>
      <c r="CY6" s="181"/>
      <c r="CZ6" s="181"/>
      <c r="DA6" s="181"/>
      <c r="DB6" s="181"/>
      <c r="DC6" s="181"/>
      <c r="DD6" s="181"/>
      <c r="DE6" s="181"/>
      <c r="DF6" s="181"/>
      <c r="DG6" s="181"/>
      <c r="DH6" s="181"/>
      <c r="DI6" s="181"/>
      <c r="DJ6" s="181"/>
      <c r="DK6" s="181"/>
      <c r="DL6" s="181"/>
      <c r="DM6" s="181"/>
      <c r="DN6" s="181"/>
      <c r="DO6" s="181"/>
      <c r="DP6" s="181"/>
      <c r="DQ6" s="181"/>
      <c r="DR6" s="181"/>
      <c r="DS6" s="181"/>
      <c r="DT6" s="181"/>
      <c r="DU6" s="181"/>
      <c r="DV6" s="181"/>
      <c r="DW6" s="181"/>
      <c r="DX6" s="181"/>
      <c r="DY6" s="181"/>
      <c r="DZ6" s="181"/>
      <c r="EA6" s="181"/>
      <c r="EB6" s="181"/>
      <c r="EC6" s="181"/>
      <c r="ED6" s="181"/>
      <c r="EE6" s="181"/>
      <c r="EF6" s="181"/>
      <c r="EG6" s="181"/>
      <c r="EH6" s="181"/>
      <c r="EI6" s="181"/>
      <c r="EJ6" s="181"/>
      <c r="EK6" s="181"/>
      <c r="EL6" s="181"/>
      <c r="EM6" s="181"/>
      <c r="EN6" s="181"/>
      <c r="EO6" s="181"/>
      <c r="EP6" s="181"/>
      <c r="EQ6" s="181"/>
      <c r="ER6" s="181"/>
      <c r="ES6" s="181"/>
      <c r="ET6" s="181"/>
      <c r="EU6" s="181"/>
      <c r="EV6" s="181"/>
      <c r="EW6" s="181"/>
      <c r="EX6" s="181"/>
      <c r="EY6" s="181"/>
      <c r="EZ6" s="181"/>
      <c r="FA6" s="181"/>
      <c r="FB6" s="181"/>
      <c r="FC6" s="181"/>
      <c r="FD6" s="181"/>
      <c r="FE6" s="181"/>
      <c r="FF6" s="181"/>
      <c r="FG6" s="181"/>
      <c r="FH6" s="181"/>
      <c r="FI6" s="181"/>
      <c r="FJ6" s="181"/>
      <c r="FK6" s="181"/>
      <c r="FL6" s="181"/>
      <c r="FM6" s="181"/>
      <c r="FN6" s="181"/>
      <c r="FO6" s="181"/>
      <c r="FP6" s="181"/>
      <c r="FQ6" s="181"/>
      <c r="FR6" s="181"/>
      <c r="FS6" s="181"/>
      <c r="FT6" s="181"/>
      <c r="FU6" s="181"/>
      <c r="FV6" s="181"/>
      <c r="FW6" s="181"/>
      <c r="FX6" s="181"/>
      <c r="FY6" s="181"/>
      <c r="FZ6" s="181"/>
      <c r="GA6" s="181"/>
      <c r="GB6" s="181"/>
      <c r="GC6" s="181"/>
      <c r="GD6" s="181"/>
      <c r="GE6" s="181"/>
      <c r="GF6" s="181"/>
      <c r="GG6" s="181"/>
      <c r="GH6" s="181"/>
      <c r="GI6" s="181"/>
      <c r="GJ6" s="181"/>
      <c r="GK6" s="181"/>
      <c r="GL6" s="181"/>
      <c r="GM6" s="181"/>
      <c r="GN6" s="181"/>
      <c r="GO6" s="181"/>
      <c r="GP6" s="181"/>
      <c r="GQ6" s="181"/>
      <c r="GR6" s="181"/>
      <c r="GS6" s="181"/>
      <c r="GT6" s="181"/>
      <c r="GU6" s="181"/>
      <c r="GV6" s="181"/>
      <c r="GW6" s="181"/>
      <c r="GX6" s="181"/>
      <c r="GY6" s="181"/>
      <c r="GZ6" s="181"/>
      <c r="HA6" s="181"/>
      <c r="HB6" s="181"/>
      <c r="HC6" s="181"/>
      <c r="HD6" s="181"/>
      <c r="HE6" s="181"/>
      <c r="HF6" s="181"/>
      <c r="HG6" s="181"/>
      <c r="HH6" s="181"/>
      <c r="HI6" s="181"/>
      <c r="HJ6" s="181"/>
      <c r="HK6" s="181"/>
      <c r="HL6" s="181"/>
      <c r="HM6" s="181"/>
      <c r="HN6" s="181"/>
      <c r="HO6" s="181"/>
      <c r="HP6" s="181"/>
      <c r="HQ6" s="181"/>
      <c r="HR6" s="181"/>
      <c r="HS6" s="181"/>
      <c r="HT6" s="181"/>
      <c r="HU6" s="181"/>
      <c r="HV6" s="181"/>
      <c r="HW6" s="181"/>
      <c r="HX6" s="181"/>
      <c r="HY6" s="181"/>
      <c r="HZ6" s="181"/>
      <c r="IA6" s="181"/>
      <c r="IB6" s="233"/>
    </row>
    <row r="7" spans="1:238" ht="26.25" thickBot="1" x14ac:dyDescent="0.25">
      <c r="B7" s="522" t="s">
        <v>9</v>
      </c>
      <c r="C7" s="54" t="s">
        <v>10</v>
      </c>
      <c r="D7" s="55" t="s">
        <v>11</v>
      </c>
      <c r="E7" s="54" t="s">
        <v>10</v>
      </c>
      <c r="F7" s="55" t="s">
        <v>11</v>
      </c>
      <c r="G7" s="54" t="s">
        <v>10</v>
      </c>
      <c r="H7" s="55" t="s">
        <v>11</v>
      </c>
      <c r="I7" s="187" t="s">
        <v>12</v>
      </c>
      <c r="J7" s="188" t="s">
        <v>13</v>
      </c>
      <c r="M7" s="1004" t="s">
        <v>149</v>
      </c>
      <c r="N7" s="1006"/>
      <c r="O7" s="522" t="s">
        <v>83</v>
      </c>
      <c r="P7" s="598" t="s">
        <v>84</v>
      </c>
      <c r="Q7" s="209" t="s">
        <v>12</v>
      </c>
      <c r="R7" s="210" t="s">
        <v>13</v>
      </c>
      <c r="S7" s="182"/>
      <c r="T7" s="182"/>
      <c r="U7" s="182"/>
      <c r="V7" s="46"/>
      <c r="W7" s="50" t="s">
        <v>9</v>
      </c>
      <c r="X7" s="1059" t="s">
        <v>34</v>
      </c>
      <c r="Y7" s="1060"/>
      <c r="Z7" s="1060"/>
      <c r="AA7" s="1060"/>
      <c r="AB7" s="1060"/>
      <c r="AC7" s="1061"/>
      <c r="AD7" s="999" t="s">
        <v>35</v>
      </c>
      <c r="AE7" s="1000"/>
      <c r="AF7" s="1000"/>
      <c r="AG7" s="1001"/>
      <c r="AH7" s="46"/>
      <c r="AI7" s="1103" t="s">
        <v>122</v>
      </c>
      <c r="AJ7" s="1104"/>
      <c r="AK7" s="1080" t="s">
        <v>123</v>
      </c>
      <c r="AL7" s="1081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82"/>
      <c r="BX7" s="182"/>
      <c r="BY7" s="182"/>
      <c r="BZ7" s="182"/>
      <c r="CA7" s="182"/>
      <c r="CB7" s="182"/>
      <c r="CC7" s="182"/>
      <c r="CD7" s="182"/>
      <c r="CE7" s="182"/>
      <c r="CF7" s="182"/>
      <c r="CG7" s="182"/>
      <c r="CH7" s="182"/>
      <c r="CI7" s="182"/>
      <c r="CJ7" s="182"/>
      <c r="CK7" s="182"/>
      <c r="CL7" s="182"/>
      <c r="CM7" s="182"/>
      <c r="CN7" s="182"/>
      <c r="CO7" s="182"/>
      <c r="CP7" s="182"/>
      <c r="CQ7" s="182"/>
      <c r="CR7" s="182"/>
      <c r="CS7" s="182"/>
      <c r="CT7" s="182"/>
      <c r="CU7" s="182"/>
      <c r="CV7" s="182"/>
      <c r="CW7" s="182"/>
      <c r="CX7" s="182"/>
      <c r="CY7" s="182"/>
      <c r="CZ7" s="182"/>
      <c r="DA7" s="182"/>
      <c r="DB7" s="182"/>
      <c r="DC7" s="182"/>
      <c r="DD7" s="182"/>
      <c r="DE7" s="182"/>
      <c r="DF7" s="182"/>
      <c r="DG7" s="182"/>
      <c r="DH7" s="182"/>
      <c r="DI7" s="182"/>
      <c r="DJ7" s="182"/>
      <c r="DK7" s="182"/>
      <c r="DL7" s="182"/>
      <c r="DM7" s="182"/>
      <c r="DN7" s="182"/>
      <c r="DO7" s="182"/>
      <c r="DP7" s="182"/>
      <c r="DQ7" s="182"/>
      <c r="DR7" s="182"/>
      <c r="DS7" s="182"/>
      <c r="DT7" s="182"/>
      <c r="DU7" s="182"/>
      <c r="DV7" s="182"/>
      <c r="DW7" s="182"/>
      <c r="DX7" s="182"/>
      <c r="DY7" s="182"/>
      <c r="DZ7" s="182"/>
      <c r="EA7" s="182"/>
      <c r="EB7" s="182"/>
      <c r="EC7" s="182"/>
      <c r="ED7" s="182"/>
      <c r="EE7" s="182"/>
      <c r="EF7" s="182"/>
      <c r="EG7" s="182"/>
      <c r="EH7" s="182"/>
      <c r="EI7" s="182"/>
      <c r="EJ7" s="182"/>
      <c r="EK7" s="182"/>
      <c r="EL7" s="182"/>
      <c r="EM7" s="182"/>
      <c r="EN7" s="182"/>
      <c r="EO7" s="182"/>
      <c r="EP7" s="182"/>
      <c r="EQ7" s="182"/>
      <c r="ER7" s="182"/>
      <c r="ES7" s="182"/>
      <c r="ET7" s="182"/>
      <c r="EU7" s="182"/>
      <c r="EV7" s="182"/>
      <c r="EW7" s="182"/>
      <c r="EX7" s="182"/>
      <c r="EY7" s="182"/>
      <c r="EZ7" s="182"/>
      <c r="FA7" s="182"/>
      <c r="FB7" s="182"/>
      <c r="FC7" s="182"/>
      <c r="FD7" s="182"/>
      <c r="FE7" s="182"/>
      <c r="FF7" s="182"/>
      <c r="FG7" s="182"/>
      <c r="FH7" s="182"/>
      <c r="FI7" s="182"/>
      <c r="FJ7" s="182"/>
      <c r="FK7" s="182"/>
      <c r="FL7" s="182"/>
      <c r="FM7" s="182"/>
      <c r="FN7" s="182"/>
      <c r="FO7" s="182"/>
      <c r="FP7" s="182"/>
      <c r="FQ7" s="182"/>
      <c r="FR7" s="182"/>
      <c r="FS7" s="182"/>
      <c r="FT7" s="182"/>
      <c r="FU7" s="182"/>
      <c r="FV7" s="182"/>
      <c r="FW7" s="182"/>
      <c r="FX7" s="182"/>
      <c r="FY7" s="182"/>
      <c r="FZ7" s="182"/>
      <c r="GA7" s="182"/>
      <c r="GB7" s="182"/>
      <c r="GC7" s="182"/>
      <c r="GD7" s="182"/>
      <c r="GE7" s="182"/>
      <c r="GF7" s="182"/>
      <c r="GG7" s="182"/>
      <c r="GH7" s="182"/>
      <c r="GI7" s="182"/>
      <c r="GJ7" s="182"/>
      <c r="GK7" s="182"/>
      <c r="GL7" s="182"/>
      <c r="GM7" s="182"/>
      <c r="GN7" s="182"/>
      <c r="GO7" s="182"/>
      <c r="GP7" s="182"/>
      <c r="GQ7" s="182"/>
      <c r="GR7" s="182"/>
      <c r="GS7" s="182"/>
      <c r="GT7" s="182"/>
      <c r="GU7" s="182"/>
      <c r="GV7" s="182"/>
      <c r="GW7" s="182"/>
      <c r="GX7" s="182"/>
      <c r="GY7" s="182"/>
      <c r="GZ7" s="182"/>
      <c r="HA7" s="182"/>
      <c r="HB7" s="182"/>
      <c r="HC7" s="182"/>
      <c r="HD7" s="182"/>
      <c r="HE7" s="182"/>
      <c r="HF7" s="182"/>
      <c r="HG7" s="182"/>
      <c r="HH7" s="182"/>
      <c r="HI7" s="182"/>
      <c r="HJ7" s="182"/>
      <c r="HK7" s="182"/>
      <c r="HL7" s="182"/>
      <c r="HM7" s="182"/>
      <c r="HN7" s="182"/>
      <c r="HO7" s="182"/>
      <c r="HP7" s="182"/>
      <c r="HQ7" s="182"/>
      <c r="HR7" s="182"/>
      <c r="HS7" s="182"/>
      <c r="HT7" s="182"/>
      <c r="HU7" s="182"/>
      <c r="HV7" s="182"/>
      <c r="HW7" s="182"/>
      <c r="HX7" s="182"/>
      <c r="HY7" s="182"/>
      <c r="HZ7" s="182"/>
      <c r="IA7" s="182"/>
      <c r="IB7" s="182"/>
    </row>
    <row r="8" spans="1:238" ht="12.75" customHeight="1" x14ac:dyDescent="0.2">
      <c r="A8" s="1051" t="s">
        <v>14</v>
      </c>
      <c r="B8" s="471" t="s">
        <v>38</v>
      </c>
      <c r="C8" s="614"/>
      <c r="D8" s="10"/>
      <c r="E8" s="614"/>
      <c r="F8" s="10" t="s">
        <v>1</v>
      </c>
      <c r="G8" s="9"/>
      <c r="H8" s="10" t="s">
        <v>1</v>
      </c>
      <c r="I8" s="189">
        <f t="shared" ref="I8:I14" si="0">J8/2</f>
        <v>0</v>
      </c>
      <c r="J8" s="190">
        <f t="shared" ref="J8:J14" si="1">SUM(X8:AC8)</f>
        <v>0</v>
      </c>
      <c r="L8" s="1045" t="s">
        <v>95</v>
      </c>
      <c r="M8" s="1101" t="s">
        <v>96</v>
      </c>
      <c r="N8" s="1102"/>
      <c r="O8" s="1" t="s">
        <v>1</v>
      </c>
      <c r="P8" s="2" t="s">
        <v>1</v>
      </c>
      <c r="Q8" s="211">
        <f t="shared" ref="Q8:Q16" si="2">R8/2</f>
        <v>0</v>
      </c>
      <c r="R8" s="212">
        <f>SUM('New 6 Year'!AI8:AJ8)</f>
        <v>0</v>
      </c>
      <c r="S8" s="117"/>
      <c r="T8" s="117"/>
      <c r="U8" s="117"/>
      <c r="V8" s="1056" t="s">
        <v>14</v>
      </c>
      <c r="W8" s="59" t="s">
        <v>38</v>
      </c>
      <c r="X8" s="60" t="str">
        <f t="shared" ref="X8:Y14" si="3">IF(C8="x",AD8,"")</f>
        <v/>
      </c>
      <c r="Y8" s="60" t="str">
        <f t="shared" si="3"/>
        <v/>
      </c>
      <c r="Z8" s="60" t="str">
        <f t="shared" ref="Z8:AC14" si="4">IF(E8="x",AD8,"")</f>
        <v/>
      </c>
      <c r="AA8" s="60" t="str">
        <f t="shared" si="4"/>
        <v/>
      </c>
      <c r="AB8" s="60" t="str">
        <f t="shared" si="4"/>
        <v/>
      </c>
      <c r="AC8" s="61" t="str">
        <f t="shared" si="4"/>
        <v/>
      </c>
      <c r="AD8" s="62">
        <v>930</v>
      </c>
      <c r="AE8" s="62">
        <v>1770</v>
      </c>
      <c r="AF8" s="62">
        <v>1140</v>
      </c>
      <c r="AG8" s="62">
        <v>1980</v>
      </c>
      <c r="AH8" s="46"/>
      <c r="AI8" s="63" t="str">
        <f>IF('New 6 Year'!O8="x",AK8,"")</f>
        <v/>
      </c>
      <c r="AJ8" s="64" t="str">
        <f>IF('New 6 Year'!P8="x",AK8,"")</f>
        <v/>
      </c>
      <c r="AK8" s="65">
        <v>1380</v>
      </c>
      <c r="AL8" s="66" t="s">
        <v>15</v>
      </c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Q8" s="117"/>
      <c r="CR8" s="117"/>
      <c r="CS8" s="117"/>
      <c r="CT8" s="117"/>
      <c r="CU8" s="117"/>
      <c r="CV8" s="117"/>
      <c r="CW8" s="117"/>
      <c r="CX8" s="117"/>
      <c r="CY8" s="117"/>
      <c r="CZ8" s="117"/>
      <c r="DA8" s="117"/>
      <c r="DB8" s="117"/>
      <c r="DC8" s="117"/>
      <c r="DD8" s="117"/>
      <c r="DE8" s="117"/>
      <c r="DF8" s="117"/>
      <c r="DG8" s="117"/>
      <c r="DH8" s="117"/>
      <c r="DI8" s="117"/>
      <c r="DJ8" s="117"/>
      <c r="DK8" s="117"/>
      <c r="DL8" s="117"/>
      <c r="DM8" s="117"/>
      <c r="DN8" s="117"/>
      <c r="DO8" s="117"/>
      <c r="DP8" s="117"/>
      <c r="DQ8" s="117"/>
      <c r="DR8" s="117"/>
      <c r="DS8" s="117"/>
      <c r="DT8" s="117"/>
      <c r="DU8" s="117"/>
      <c r="DV8" s="117"/>
      <c r="DW8" s="117"/>
      <c r="DX8" s="117"/>
      <c r="DY8" s="117"/>
      <c r="DZ8" s="117"/>
      <c r="EA8" s="117"/>
      <c r="EB8" s="117"/>
      <c r="EC8" s="117"/>
      <c r="ED8" s="117"/>
      <c r="EE8" s="117"/>
      <c r="EF8" s="117"/>
      <c r="EG8" s="117"/>
      <c r="EH8" s="117"/>
      <c r="EI8" s="117"/>
      <c r="EJ8" s="117"/>
      <c r="EK8" s="117"/>
      <c r="EL8" s="117"/>
      <c r="EM8" s="117"/>
      <c r="EN8" s="117"/>
      <c r="EO8" s="117"/>
      <c r="EP8" s="117"/>
      <c r="EQ8" s="117"/>
      <c r="ER8" s="117"/>
      <c r="ES8" s="117"/>
      <c r="ET8" s="117"/>
      <c r="EU8" s="117"/>
      <c r="EV8" s="117"/>
      <c r="EW8" s="117"/>
      <c r="EX8" s="117"/>
      <c r="EY8" s="117"/>
      <c r="EZ8" s="117"/>
      <c r="FA8" s="117"/>
      <c r="FB8" s="117"/>
      <c r="FC8" s="117"/>
      <c r="FD8" s="117"/>
      <c r="FE8" s="117"/>
      <c r="FF8" s="117"/>
      <c r="FG8" s="117"/>
      <c r="FH8" s="117"/>
      <c r="FI8" s="117"/>
      <c r="FJ8" s="117"/>
      <c r="FK8" s="117"/>
      <c r="FL8" s="117"/>
      <c r="FM8" s="117"/>
      <c r="FN8" s="117"/>
      <c r="FO8" s="117"/>
      <c r="FP8" s="117"/>
      <c r="FQ8" s="117"/>
      <c r="FR8" s="117"/>
      <c r="FS8" s="117"/>
      <c r="FT8" s="117"/>
      <c r="FU8" s="117"/>
      <c r="FV8" s="117"/>
      <c r="FW8" s="117"/>
      <c r="FX8" s="117"/>
      <c r="FY8" s="117"/>
      <c r="FZ8" s="117"/>
      <c r="GA8" s="117"/>
      <c r="GB8" s="117"/>
      <c r="GC8" s="117"/>
      <c r="GD8" s="117"/>
      <c r="GE8" s="117"/>
      <c r="GF8" s="117"/>
      <c r="GG8" s="117"/>
      <c r="GH8" s="117"/>
      <c r="GI8" s="117"/>
      <c r="GJ8" s="117"/>
      <c r="GK8" s="117"/>
      <c r="GL8" s="117"/>
      <c r="GM8" s="117"/>
      <c r="GN8" s="117"/>
      <c r="GO8" s="117"/>
      <c r="GP8" s="117"/>
      <c r="GQ8" s="117"/>
      <c r="GR8" s="117"/>
      <c r="GS8" s="117"/>
      <c r="GT8" s="117"/>
      <c r="GU8" s="117"/>
      <c r="GV8" s="117"/>
      <c r="GW8" s="117"/>
      <c r="GX8" s="117"/>
      <c r="GY8" s="117"/>
      <c r="GZ8" s="117"/>
      <c r="HA8" s="117"/>
      <c r="HB8" s="117"/>
      <c r="HC8" s="117"/>
      <c r="HD8" s="117"/>
      <c r="HE8" s="117"/>
      <c r="HF8" s="117"/>
      <c r="HG8" s="117"/>
      <c r="HH8" s="117"/>
      <c r="HI8" s="117"/>
      <c r="HJ8" s="117"/>
      <c r="HK8" s="117"/>
      <c r="HL8" s="117"/>
      <c r="HM8" s="117"/>
      <c r="HN8" s="117"/>
      <c r="HO8" s="117"/>
      <c r="HP8" s="117"/>
      <c r="HQ8" s="117"/>
      <c r="HR8" s="117"/>
      <c r="HS8" s="117"/>
      <c r="HT8" s="117"/>
      <c r="HU8" s="117"/>
      <c r="HV8" s="117"/>
      <c r="HW8" s="117"/>
      <c r="HX8" s="117"/>
      <c r="HY8" s="117"/>
      <c r="HZ8" s="117"/>
      <c r="IA8" s="117"/>
    </row>
    <row r="9" spans="1:238" x14ac:dyDescent="0.2">
      <c r="A9" s="1052"/>
      <c r="B9" s="472" t="s">
        <v>39</v>
      </c>
      <c r="C9" s="11"/>
      <c r="D9" s="12"/>
      <c r="E9" s="615"/>
      <c r="F9" s="12"/>
      <c r="G9" s="11"/>
      <c r="H9" s="12"/>
      <c r="I9" s="191">
        <f t="shared" si="0"/>
        <v>0</v>
      </c>
      <c r="J9" s="192">
        <f t="shared" si="1"/>
        <v>0</v>
      </c>
      <c r="L9" s="1046"/>
      <c r="M9" s="1084" t="s">
        <v>97</v>
      </c>
      <c r="N9" s="1085"/>
      <c r="O9" s="3" t="s">
        <v>1</v>
      </c>
      <c r="P9" s="4" t="s">
        <v>1</v>
      </c>
      <c r="Q9" s="211">
        <f t="shared" si="2"/>
        <v>0</v>
      </c>
      <c r="R9" s="212">
        <f>SUM('New 6 Year'!AI9:AJ9)</f>
        <v>0</v>
      </c>
      <c r="S9" s="117"/>
      <c r="T9" s="117"/>
      <c r="U9" s="117"/>
      <c r="V9" s="1057"/>
      <c r="W9" s="68" t="s">
        <v>39</v>
      </c>
      <c r="X9" s="69" t="str">
        <f t="shared" si="3"/>
        <v/>
      </c>
      <c r="Y9" s="69" t="str">
        <f t="shared" si="3"/>
        <v/>
      </c>
      <c r="Z9" s="69" t="str">
        <f t="shared" si="4"/>
        <v/>
      </c>
      <c r="AA9" s="69" t="str">
        <f t="shared" si="4"/>
        <v/>
      </c>
      <c r="AB9" s="69" t="str">
        <f t="shared" si="4"/>
        <v/>
      </c>
      <c r="AC9" s="70" t="str">
        <f t="shared" si="4"/>
        <v/>
      </c>
      <c r="AD9" s="62">
        <v>1020</v>
      </c>
      <c r="AE9" s="62">
        <v>1960</v>
      </c>
      <c r="AF9" s="62">
        <v>1230</v>
      </c>
      <c r="AG9" s="62">
        <v>2170</v>
      </c>
      <c r="AH9" s="46"/>
      <c r="AI9" s="71" t="str">
        <f>IF('New 6 Year'!O9="x",AK9,"")</f>
        <v/>
      </c>
      <c r="AJ9" s="72" t="str">
        <f>IF('New 6 Year'!P9="x",AK9,"")</f>
        <v/>
      </c>
      <c r="AK9" s="73">
        <v>3440</v>
      </c>
      <c r="AL9" s="74" t="s">
        <v>15</v>
      </c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7"/>
      <c r="BT9" s="117"/>
      <c r="BU9" s="117"/>
      <c r="BV9" s="117"/>
      <c r="BW9" s="117"/>
      <c r="BX9" s="117"/>
      <c r="BY9" s="117"/>
      <c r="BZ9" s="117"/>
      <c r="CA9" s="117"/>
      <c r="CB9" s="117"/>
      <c r="CC9" s="117"/>
      <c r="CD9" s="117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7"/>
      <c r="CX9" s="117"/>
      <c r="CY9" s="117"/>
      <c r="CZ9" s="117"/>
      <c r="DA9" s="117"/>
      <c r="DB9" s="117"/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117"/>
      <c r="DN9" s="117"/>
      <c r="DO9" s="117"/>
      <c r="DP9" s="117"/>
      <c r="DQ9" s="117"/>
      <c r="DR9" s="117"/>
      <c r="DS9" s="117"/>
      <c r="DT9" s="117"/>
      <c r="DU9" s="117"/>
      <c r="DV9" s="117"/>
      <c r="DW9" s="117"/>
      <c r="DX9" s="117"/>
      <c r="DY9" s="117"/>
      <c r="DZ9" s="117"/>
      <c r="EA9" s="117"/>
      <c r="EB9" s="117"/>
      <c r="EC9" s="117"/>
      <c r="ED9" s="117"/>
      <c r="EE9" s="117"/>
      <c r="EF9" s="117"/>
      <c r="EG9" s="117"/>
      <c r="EH9" s="117"/>
      <c r="EI9" s="117"/>
      <c r="EJ9" s="117"/>
      <c r="EK9" s="117"/>
      <c r="EL9" s="117"/>
      <c r="EM9" s="117"/>
      <c r="EN9" s="117"/>
      <c r="EO9" s="117"/>
      <c r="EP9" s="117"/>
      <c r="EQ9" s="117"/>
      <c r="ER9" s="117"/>
      <c r="ES9" s="117"/>
      <c r="ET9" s="117"/>
      <c r="EU9" s="117"/>
      <c r="EV9" s="117"/>
      <c r="EW9" s="117"/>
      <c r="EX9" s="117"/>
      <c r="EY9" s="117"/>
      <c r="EZ9" s="117"/>
      <c r="FA9" s="117"/>
      <c r="FB9" s="117"/>
      <c r="FC9" s="117"/>
      <c r="FD9" s="117"/>
      <c r="FE9" s="117"/>
      <c r="FF9" s="117"/>
      <c r="FG9" s="117"/>
      <c r="FH9" s="117"/>
      <c r="FI9" s="117"/>
      <c r="FJ9" s="117"/>
      <c r="FK9" s="117"/>
      <c r="FL9" s="117"/>
      <c r="FM9" s="117"/>
      <c r="FN9" s="117"/>
      <c r="FO9" s="117"/>
      <c r="FP9" s="117"/>
      <c r="FQ9" s="117"/>
      <c r="FR9" s="117"/>
      <c r="FS9" s="117"/>
      <c r="FT9" s="117"/>
      <c r="FU9" s="117"/>
      <c r="FV9" s="117"/>
      <c r="FW9" s="117"/>
      <c r="FX9" s="117"/>
      <c r="FY9" s="117"/>
      <c r="FZ9" s="117"/>
      <c r="GA9" s="117"/>
      <c r="GB9" s="117"/>
      <c r="GC9" s="117"/>
      <c r="GD9" s="117"/>
      <c r="GE9" s="117"/>
      <c r="GF9" s="117"/>
      <c r="GG9" s="117"/>
      <c r="GH9" s="117"/>
      <c r="GI9" s="117"/>
      <c r="GJ9" s="117"/>
      <c r="GK9" s="117"/>
      <c r="GL9" s="117"/>
      <c r="GM9" s="117"/>
      <c r="GN9" s="117"/>
      <c r="GO9" s="117"/>
      <c r="GP9" s="117"/>
      <c r="GQ9" s="117"/>
      <c r="GR9" s="117"/>
      <c r="GS9" s="117"/>
      <c r="GT9" s="117"/>
      <c r="GU9" s="117"/>
      <c r="GV9" s="117"/>
      <c r="GW9" s="117"/>
      <c r="GX9" s="117"/>
      <c r="GY9" s="117"/>
      <c r="GZ9" s="117"/>
      <c r="HA9" s="117"/>
      <c r="HB9" s="117"/>
      <c r="HC9" s="117"/>
      <c r="HD9" s="117"/>
      <c r="HE9" s="117"/>
      <c r="HF9" s="117"/>
      <c r="HG9" s="117"/>
      <c r="HH9" s="117"/>
      <c r="HI9" s="117"/>
      <c r="HJ9" s="117"/>
      <c r="HK9" s="117"/>
      <c r="HL9" s="117"/>
      <c r="HM9" s="117"/>
      <c r="HN9" s="117"/>
      <c r="HO9" s="117"/>
      <c r="HP9" s="117"/>
      <c r="HQ9" s="117"/>
      <c r="HR9" s="117"/>
      <c r="HS9" s="117"/>
      <c r="HT9" s="117"/>
      <c r="HU9" s="117"/>
      <c r="HV9" s="117"/>
      <c r="HW9" s="117"/>
      <c r="HX9" s="117"/>
      <c r="HY9" s="117"/>
      <c r="HZ9" s="117"/>
      <c r="IA9" s="117"/>
    </row>
    <row r="10" spans="1:238" x14ac:dyDescent="0.2">
      <c r="A10" s="1052"/>
      <c r="B10" s="472" t="s">
        <v>164</v>
      </c>
      <c r="C10" s="11"/>
      <c r="D10" s="12"/>
      <c r="E10" s="615"/>
      <c r="F10" s="678"/>
      <c r="G10" s="11"/>
      <c r="H10" s="12"/>
      <c r="I10" s="191">
        <f>J10/2</f>
        <v>0</v>
      </c>
      <c r="J10" s="192">
        <f t="shared" si="1"/>
        <v>0</v>
      </c>
      <c r="L10" s="1046"/>
      <c r="M10" s="610" t="s">
        <v>98</v>
      </c>
      <c r="N10" s="611"/>
      <c r="O10" s="3" t="s">
        <v>1</v>
      </c>
      <c r="P10" s="4" t="s">
        <v>1</v>
      </c>
      <c r="Q10" s="211">
        <f t="shared" si="2"/>
        <v>0</v>
      </c>
      <c r="R10" s="212">
        <f>SUM('New 6 Year'!AI10:AJ10)</f>
        <v>0</v>
      </c>
      <c r="S10" s="117"/>
      <c r="T10" s="117"/>
      <c r="U10" s="117"/>
      <c r="V10" s="1057"/>
      <c r="W10" s="68" t="s">
        <v>165</v>
      </c>
      <c r="X10" s="69" t="str">
        <f t="shared" si="3"/>
        <v/>
      </c>
      <c r="Y10" s="69" t="str">
        <f t="shared" si="3"/>
        <v/>
      </c>
      <c r="Z10" s="69" t="str">
        <f t="shared" si="4"/>
        <v/>
      </c>
      <c r="AA10" s="69" t="str">
        <f t="shared" si="4"/>
        <v/>
      </c>
      <c r="AB10" s="69" t="str">
        <f t="shared" si="4"/>
        <v/>
      </c>
      <c r="AC10" s="70" t="str">
        <f t="shared" si="4"/>
        <v/>
      </c>
      <c r="AD10" s="62">
        <v>1040</v>
      </c>
      <c r="AE10" s="62">
        <v>1980</v>
      </c>
      <c r="AF10" s="62">
        <v>1250</v>
      </c>
      <c r="AG10" s="62">
        <v>2190</v>
      </c>
      <c r="AH10" s="46"/>
      <c r="AI10" s="71" t="str">
        <f>IF('New 6 Year'!O10="x",AK10,"")</f>
        <v/>
      </c>
      <c r="AJ10" s="72" t="str">
        <f>IF('New 6 Year'!P10="x",AK10,"")</f>
        <v/>
      </c>
      <c r="AK10" s="73">
        <v>800</v>
      </c>
      <c r="AL10" s="74" t="s">
        <v>15</v>
      </c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7"/>
      <c r="CB10" s="117"/>
      <c r="CC10" s="117"/>
      <c r="CD10" s="117"/>
      <c r="CE10" s="117"/>
      <c r="CF10" s="117"/>
      <c r="CG10" s="117"/>
      <c r="CH10" s="117"/>
      <c r="CI10" s="117"/>
      <c r="CJ10" s="117"/>
      <c r="CK10" s="117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17"/>
      <c r="EU10" s="117"/>
      <c r="EV10" s="117"/>
      <c r="EW10" s="117"/>
      <c r="EX10" s="117"/>
      <c r="EY10" s="117"/>
      <c r="EZ10" s="117"/>
      <c r="FA10" s="117"/>
      <c r="FB10" s="117"/>
      <c r="FC10" s="117"/>
      <c r="FD10" s="117"/>
      <c r="FE10" s="117"/>
      <c r="FF10" s="117"/>
      <c r="FG10" s="117"/>
      <c r="FH10" s="117"/>
      <c r="FI10" s="117"/>
      <c r="FJ10" s="117"/>
      <c r="FK10" s="117"/>
      <c r="FL10" s="117"/>
      <c r="FM10" s="117"/>
      <c r="FN10" s="117"/>
      <c r="FO10" s="117"/>
      <c r="FP10" s="117"/>
      <c r="FQ10" s="117"/>
      <c r="FR10" s="117"/>
      <c r="FS10" s="117"/>
      <c r="FT10" s="117"/>
      <c r="FU10" s="117"/>
      <c r="FV10" s="117"/>
      <c r="FW10" s="117"/>
      <c r="FX10" s="117"/>
      <c r="FY10" s="117"/>
      <c r="FZ10" s="117"/>
      <c r="GA10" s="117"/>
      <c r="GB10" s="117"/>
      <c r="GC10" s="117"/>
      <c r="GD10" s="117"/>
      <c r="GE10" s="117"/>
      <c r="GF10" s="117"/>
      <c r="GG10" s="117"/>
      <c r="GH10" s="117"/>
      <c r="GI10" s="117"/>
      <c r="GJ10" s="117"/>
      <c r="GK10" s="117"/>
      <c r="GL10" s="117"/>
      <c r="GM10" s="117"/>
      <c r="GN10" s="117"/>
      <c r="GO10" s="117"/>
      <c r="GP10" s="117"/>
      <c r="GQ10" s="117"/>
      <c r="GR10" s="117"/>
      <c r="GS10" s="117"/>
      <c r="GT10" s="117"/>
      <c r="GU10" s="117"/>
      <c r="GV10" s="117"/>
      <c r="GW10" s="117"/>
      <c r="GX10" s="117"/>
      <c r="GY10" s="117"/>
      <c r="GZ10" s="117"/>
      <c r="HA10" s="117"/>
      <c r="HB10" s="117"/>
      <c r="HC10" s="117"/>
      <c r="HD10" s="117"/>
      <c r="HE10" s="117"/>
      <c r="HF10" s="117"/>
      <c r="HG10" s="117"/>
      <c r="HH10" s="117"/>
      <c r="HI10" s="117"/>
      <c r="HJ10" s="117"/>
      <c r="HK10" s="117"/>
      <c r="HL10" s="117"/>
      <c r="HM10" s="117"/>
      <c r="HN10" s="117"/>
      <c r="HO10" s="117"/>
      <c r="HP10" s="117"/>
      <c r="HQ10" s="117"/>
      <c r="HR10" s="117"/>
      <c r="HS10" s="117"/>
      <c r="HT10" s="117"/>
      <c r="HU10" s="117"/>
      <c r="HV10" s="117"/>
      <c r="HW10" s="117"/>
      <c r="HX10" s="117"/>
      <c r="HY10" s="117"/>
      <c r="HZ10" s="117"/>
      <c r="IA10" s="117"/>
    </row>
    <row r="11" spans="1:238" x14ac:dyDescent="0.2">
      <c r="A11" s="1052"/>
      <c r="B11" s="473" t="s">
        <v>40</v>
      </c>
      <c r="C11" s="11"/>
      <c r="D11" s="12"/>
      <c r="E11" s="615"/>
      <c r="F11" s="678"/>
      <c r="G11" s="11"/>
      <c r="H11" s="12" t="s">
        <v>1</v>
      </c>
      <c r="I11" s="191">
        <f t="shared" si="0"/>
        <v>0</v>
      </c>
      <c r="J11" s="192">
        <f t="shared" si="1"/>
        <v>0</v>
      </c>
      <c r="L11" s="1046"/>
      <c r="M11" s="610" t="s">
        <v>80</v>
      </c>
      <c r="N11" s="611"/>
      <c r="O11" s="3" t="s">
        <v>1</v>
      </c>
      <c r="P11" s="4"/>
      <c r="Q11" s="211">
        <f t="shared" si="2"/>
        <v>0</v>
      </c>
      <c r="R11" s="212">
        <f>SUM('New 6 Year'!AI11:AJ11)</f>
        <v>0</v>
      </c>
      <c r="S11" s="117"/>
      <c r="T11" s="117"/>
      <c r="U11" s="117"/>
      <c r="V11" s="1057"/>
      <c r="W11" s="75" t="s">
        <v>40</v>
      </c>
      <c r="X11" s="69" t="str">
        <f t="shared" si="3"/>
        <v/>
      </c>
      <c r="Y11" s="69" t="str">
        <f t="shared" si="3"/>
        <v/>
      </c>
      <c r="Z11" s="69" t="str">
        <f t="shared" si="4"/>
        <v/>
      </c>
      <c r="AA11" s="69" t="str">
        <f t="shared" si="4"/>
        <v/>
      </c>
      <c r="AB11" s="69" t="str">
        <f t="shared" si="4"/>
        <v/>
      </c>
      <c r="AC11" s="70" t="str">
        <f t="shared" si="4"/>
        <v/>
      </c>
      <c r="AD11" s="62">
        <v>1040</v>
      </c>
      <c r="AE11" s="62">
        <v>1980</v>
      </c>
      <c r="AF11" s="62">
        <v>1250</v>
      </c>
      <c r="AG11" s="62">
        <v>2190</v>
      </c>
      <c r="AH11" s="46"/>
      <c r="AI11" s="71" t="str">
        <f>IF('New 6 Year'!O11="x",AK11,"")</f>
        <v/>
      </c>
      <c r="AJ11" s="72" t="str">
        <f>IF('New 6 Year'!P11="x",AK11,"")</f>
        <v/>
      </c>
      <c r="AK11" s="73">
        <v>3440</v>
      </c>
      <c r="AL11" s="74" t="s">
        <v>15</v>
      </c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7"/>
      <c r="CY11" s="117"/>
      <c r="CZ11" s="117"/>
      <c r="DA11" s="117"/>
      <c r="DB11" s="117"/>
      <c r="DC11" s="117"/>
      <c r="DD11" s="117"/>
      <c r="DE11" s="117"/>
      <c r="DF11" s="117"/>
      <c r="DG11" s="117"/>
      <c r="DH11" s="117"/>
      <c r="DI11" s="117"/>
      <c r="DJ11" s="117"/>
      <c r="DK11" s="117"/>
      <c r="DL11" s="117"/>
      <c r="DM11" s="117"/>
      <c r="DN11" s="117"/>
      <c r="DO11" s="117"/>
      <c r="DP11" s="117"/>
      <c r="DQ11" s="117"/>
      <c r="DR11" s="117"/>
      <c r="DS11" s="117"/>
      <c r="DT11" s="117"/>
      <c r="DU11" s="117"/>
      <c r="DV11" s="117"/>
      <c r="DW11" s="117"/>
      <c r="DX11" s="117"/>
      <c r="DY11" s="117"/>
      <c r="DZ11" s="117"/>
      <c r="EA11" s="117"/>
      <c r="EB11" s="117"/>
      <c r="EC11" s="117"/>
      <c r="ED11" s="117"/>
      <c r="EE11" s="117"/>
      <c r="EF11" s="117"/>
      <c r="EG11" s="117"/>
      <c r="EH11" s="117"/>
      <c r="EI11" s="117"/>
      <c r="EJ11" s="117"/>
      <c r="EK11" s="117"/>
      <c r="EL11" s="117"/>
      <c r="EM11" s="117"/>
      <c r="EN11" s="117"/>
      <c r="EO11" s="117"/>
      <c r="EP11" s="117"/>
      <c r="EQ11" s="117"/>
      <c r="ER11" s="117"/>
      <c r="ES11" s="117"/>
      <c r="ET11" s="117"/>
      <c r="EU11" s="117"/>
      <c r="EV11" s="117"/>
      <c r="EW11" s="117"/>
      <c r="EX11" s="117"/>
      <c r="EY11" s="117"/>
      <c r="EZ11" s="117"/>
      <c r="FA11" s="117"/>
      <c r="FB11" s="117"/>
      <c r="FC11" s="117"/>
      <c r="FD11" s="117"/>
      <c r="FE11" s="117"/>
      <c r="FF11" s="117"/>
      <c r="FG11" s="117"/>
      <c r="FH11" s="117"/>
      <c r="FI11" s="117"/>
      <c r="FJ11" s="117"/>
      <c r="FK11" s="117"/>
      <c r="FL11" s="117"/>
      <c r="FM11" s="117"/>
      <c r="FN11" s="117"/>
      <c r="FO11" s="117"/>
      <c r="FP11" s="117"/>
      <c r="FQ11" s="117"/>
      <c r="FR11" s="117"/>
      <c r="FS11" s="117"/>
      <c r="FT11" s="117"/>
      <c r="FU11" s="117"/>
      <c r="FV11" s="117"/>
      <c r="FW11" s="117"/>
      <c r="FX11" s="117"/>
      <c r="FY11" s="117"/>
      <c r="FZ11" s="117"/>
      <c r="GA11" s="117"/>
      <c r="GB11" s="117"/>
      <c r="GC11" s="117"/>
      <c r="GD11" s="117"/>
      <c r="GE11" s="117"/>
      <c r="GF11" s="117"/>
      <c r="GG11" s="117"/>
      <c r="GH11" s="117"/>
      <c r="GI11" s="117"/>
      <c r="GJ11" s="117"/>
      <c r="GK11" s="117"/>
      <c r="GL11" s="117"/>
      <c r="GM11" s="117"/>
      <c r="GN11" s="117"/>
      <c r="GO11" s="117"/>
      <c r="GP11" s="117"/>
      <c r="GQ11" s="117"/>
      <c r="GR11" s="117"/>
      <c r="GS11" s="117"/>
      <c r="GT11" s="117"/>
      <c r="GU11" s="117"/>
      <c r="GV11" s="117"/>
      <c r="GW11" s="117"/>
      <c r="GX11" s="117"/>
      <c r="GY11" s="117"/>
      <c r="GZ11" s="117"/>
      <c r="HA11" s="117"/>
      <c r="HB11" s="117"/>
      <c r="HC11" s="117"/>
      <c r="HD11" s="117"/>
      <c r="HE11" s="117"/>
      <c r="HF11" s="117"/>
      <c r="HG11" s="117"/>
      <c r="HH11" s="117"/>
      <c r="HI11" s="117"/>
      <c r="HJ11" s="117"/>
      <c r="HK11" s="117"/>
      <c r="HL11" s="117"/>
      <c r="HM11" s="117"/>
      <c r="HN11" s="117"/>
      <c r="HO11" s="117"/>
      <c r="HP11" s="117"/>
      <c r="HQ11" s="117"/>
      <c r="HR11" s="117"/>
      <c r="HS11" s="117"/>
      <c r="HT11" s="117"/>
      <c r="HU11" s="117"/>
      <c r="HV11" s="117"/>
      <c r="HW11" s="117"/>
      <c r="HX11" s="117"/>
      <c r="HY11" s="117"/>
      <c r="HZ11" s="117"/>
      <c r="IA11" s="117"/>
    </row>
    <row r="12" spans="1:238" x14ac:dyDescent="0.2">
      <c r="A12" s="1052"/>
      <c r="B12" s="473" t="s">
        <v>41</v>
      </c>
      <c r="C12" s="11"/>
      <c r="D12" s="12"/>
      <c r="E12" s="11"/>
      <c r="F12" s="12" t="s">
        <v>1</v>
      </c>
      <c r="G12" s="11"/>
      <c r="H12" s="12"/>
      <c r="I12" s="191">
        <f t="shared" si="0"/>
        <v>0</v>
      </c>
      <c r="J12" s="192">
        <f t="shared" si="1"/>
        <v>0</v>
      </c>
      <c r="L12" s="1046"/>
      <c r="M12" s="610" t="s">
        <v>99</v>
      </c>
      <c r="N12" s="611"/>
      <c r="O12" s="3" t="s">
        <v>1</v>
      </c>
      <c r="P12" s="4" t="s">
        <v>1</v>
      </c>
      <c r="Q12" s="211">
        <f t="shared" si="2"/>
        <v>0</v>
      </c>
      <c r="R12" s="212">
        <f>SUM('New 6 Year'!AI12:AJ12)</f>
        <v>0</v>
      </c>
      <c r="S12" s="117"/>
      <c r="T12" s="117"/>
      <c r="U12" s="117"/>
      <c r="V12" s="1057"/>
      <c r="W12" s="75" t="s">
        <v>41</v>
      </c>
      <c r="X12" s="69" t="str">
        <f t="shared" si="3"/>
        <v/>
      </c>
      <c r="Y12" s="69" t="str">
        <f t="shared" si="3"/>
        <v/>
      </c>
      <c r="Z12" s="69" t="str">
        <f t="shared" si="4"/>
        <v/>
      </c>
      <c r="AA12" s="69" t="str">
        <f t="shared" si="4"/>
        <v/>
      </c>
      <c r="AB12" s="69" t="str">
        <f t="shared" si="4"/>
        <v/>
      </c>
      <c r="AC12" s="70" t="str">
        <f t="shared" si="4"/>
        <v/>
      </c>
      <c r="AD12" s="62">
        <v>1140</v>
      </c>
      <c r="AE12" s="62">
        <v>2190</v>
      </c>
      <c r="AF12" s="62">
        <v>1350</v>
      </c>
      <c r="AG12" s="62">
        <v>2400</v>
      </c>
      <c r="AH12" s="46"/>
      <c r="AI12" s="71" t="str">
        <f>IF('New 6 Year'!O12="x",AK12,"")</f>
        <v/>
      </c>
      <c r="AJ12" s="72" t="str">
        <f>IF('New 6 Year'!P12="x",AK12,"")</f>
        <v/>
      </c>
      <c r="AK12" s="73">
        <v>670</v>
      </c>
      <c r="AL12" s="74" t="s">
        <v>15</v>
      </c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  <c r="DA12" s="117"/>
      <c r="DB12" s="117"/>
      <c r="DC12" s="117"/>
      <c r="DD12" s="117"/>
      <c r="DE12" s="117"/>
      <c r="DF12" s="117"/>
      <c r="DG12" s="117"/>
      <c r="DH12" s="117"/>
      <c r="DI12" s="117"/>
      <c r="DJ12" s="117"/>
      <c r="DK12" s="117"/>
      <c r="DL12" s="117"/>
      <c r="DM12" s="117"/>
      <c r="DN12" s="117"/>
      <c r="DO12" s="117"/>
      <c r="DP12" s="117"/>
      <c r="DQ12" s="117"/>
      <c r="DR12" s="117"/>
      <c r="DS12" s="117"/>
      <c r="DT12" s="117"/>
      <c r="DU12" s="117"/>
      <c r="DV12" s="117"/>
      <c r="DW12" s="117"/>
      <c r="DX12" s="117"/>
      <c r="DY12" s="117"/>
      <c r="DZ12" s="117"/>
      <c r="EA12" s="117"/>
      <c r="EB12" s="117"/>
      <c r="EC12" s="117"/>
      <c r="ED12" s="117"/>
      <c r="EE12" s="117"/>
      <c r="EF12" s="117"/>
      <c r="EG12" s="117"/>
      <c r="EH12" s="117"/>
      <c r="EI12" s="117"/>
      <c r="EJ12" s="117"/>
      <c r="EK12" s="117"/>
      <c r="EL12" s="117"/>
      <c r="EM12" s="117"/>
      <c r="EN12" s="117"/>
      <c r="EO12" s="117"/>
      <c r="EP12" s="117"/>
      <c r="EQ12" s="117"/>
      <c r="ER12" s="117"/>
      <c r="ES12" s="117"/>
      <c r="ET12" s="117"/>
      <c r="EU12" s="117"/>
      <c r="EV12" s="117"/>
      <c r="EW12" s="117"/>
      <c r="EX12" s="117"/>
      <c r="EY12" s="117"/>
      <c r="EZ12" s="117"/>
      <c r="FA12" s="117"/>
      <c r="FB12" s="117"/>
      <c r="FC12" s="117"/>
      <c r="FD12" s="117"/>
      <c r="FE12" s="117"/>
      <c r="FF12" s="117"/>
      <c r="FG12" s="117"/>
      <c r="FH12" s="117"/>
      <c r="FI12" s="117"/>
      <c r="FJ12" s="117"/>
      <c r="FK12" s="117"/>
      <c r="FL12" s="117"/>
      <c r="FM12" s="117"/>
      <c r="FN12" s="117"/>
      <c r="FO12" s="117"/>
      <c r="FP12" s="117"/>
      <c r="FQ12" s="117"/>
      <c r="FR12" s="117"/>
      <c r="FS12" s="117"/>
      <c r="FT12" s="117"/>
      <c r="FU12" s="117"/>
      <c r="FV12" s="117"/>
      <c r="FW12" s="117"/>
      <c r="FX12" s="117"/>
      <c r="FY12" s="117"/>
      <c r="FZ12" s="117"/>
      <c r="GA12" s="117"/>
      <c r="GB12" s="117"/>
      <c r="GC12" s="117"/>
      <c r="GD12" s="117"/>
      <c r="GE12" s="117"/>
      <c r="GF12" s="117"/>
      <c r="GG12" s="117"/>
      <c r="GH12" s="117"/>
      <c r="GI12" s="117"/>
      <c r="GJ12" s="117"/>
      <c r="GK12" s="117"/>
      <c r="GL12" s="117"/>
      <c r="GM12" s="117"/>
      <c r="GN12" s="117"/>
      <c r="GO12" s="117"/>
      <c r="GP12" s="117"/>
      <c r="GQ12" s="117"/>
      <c r="GR12" s="117"/>
      <c r="GS12" s="117"/>
      <c r="GT12" s="117"/>
      <c r="GU12" s="117"/>
      <c r="GV12" s="117"/>
      <c r="GW12" s="117"/>
      <c r="GX12" s="117"/>
      <c r="GY12" s="117"/>
      <c r="GZ12" s="117"/>
      <c r="HA12" s="117"/>
      <c r="HB12" s="117"/>
      <c r="HC12" s="117"/>
      <c r="HD12" s="117"/>
      <c r="HE12" s="117"/>
      <c r="HF12" s="117"/>
      <c r="HG12" s="117"/>
      <c r="HH12" s="117"/>
      <c r="HI12" s="117"/>
      <c r="HJ12" s="117"/>
      <c r="HK12" s="117"/>
      <c r="HL12" s="117"/>
      <c r="HM12" s="117"/>
      <c r="HN12" s="117"/>
      <c r="HO12" s="117"/>
      <c r="HP12" s="117"/>
      <c r="HQ12" s="117"/>
      <c r="HR12" s="117"/>
      <c r="HS12" s="117"/>
      <c r="HT12" s="117"/>
      <c r="HU12" s="117"/>
      <c r="HV12" s="117"/>
      <c r="HW12" s="117"/>
      <c r="HX12" s="117"/>
      <c r="HY12" s="117"/>
      <c r="HZ12" s="117"/>
      <c r="IA12" s="117"/>
    </row>
    <row r="13" spans="1:238" x14ac:dyDescent="0.2">
      <c r="A13" s="1052"/>
      <c r="B13" s="473" t="s">
        <v>42</v>
      </c>
      <c r="C13" s="11"/>
      <c r="D13" s="12"/>
      <c r="E13" s="11"/>
      <c r="F13" s="678"/>
      <c r="G13" s="11"/>
      <c r="H13" s="12"/>
      <c r="I13" s="191">
        <f t="shared" si="0"/>
        <v>0</v>
      </c>
      <c r="J13" s="192">
        <f t="shared" si="1"/>
        <v>0</v>
      </c>
      <c r="L13" s="1046"/>
      <c r="M13" s="610" t="s">
        <v>124</v>
      </c>
      <c r="N13" s="611"/>
      <c r="O13" s="3" t="s">
        <v>1</v>
      </c>
      <c r="P13" s="4"/>
      <c r="Q13" s="211">
        <f t="shared" si="2"/>
        <v>0</v>
      </c>
      <c r="R13" s="212">
        <f>SUM('New 6 Year'!AI13:AJ13)</f>
        <v>0</v>
      </c>
      <c r="S13" s="117"/>
      <c r="T13" s="117"/>
      <c r="U13" s="117"/>
      <c r="V13" s="1057"/>
      <c r="W13" s="75" t="s">
        <v>42</v>
      </c>
      <c r="X13" s="69" t="str">
        <f t="shared" si="3"/>
        <v/>
      </c>
      <c r="Y13" s="69" t="str">
        <f t="shared" si="3"/>
        <v/>
      </c>
      <c r="Z13" s="69" t="str">
        <f t="shared" si="4"/>
        <v/>
      </c>
      <c r="AA13" s="69" t="str">
        <f t="shared" si="4"/>
        <v/>
      </c>
      <c r="AB13" s="69" t="str">
        <f t="shared" si="4"/>
        <v/>
      </c>
      <c r="AC13" s="70" t="str">
        <f t="shared" si="4"/>
        <v/>
      </c>
      <c r="AD13" s="62">
        <v>1420</v>
      </c>
      <c r="AE13" s="62">
        <v>2570</v>
      </c>
      <c r="AF13" s="62">
        <v>1630</v>
      </c>
      <c r="AG13" s="62">
        <v>2780</v>
      </c>
      <c r="AH13" s="46"/>
      <c r="AI13" s="71" t="str">
        <f>IF('New 6 Year'!O13="x",AK13,"")</f>
        <v/>
      </c>
      <c r="AJ13" s="72" t="str">
        <f>IF('New 6 Year'!P13="x",AK13,"")</f>
        <v/>
      </c>
      <c r="AK13" s="73">
        <v>800</v>
      </c>
      <c r="AL13" s="74" t="s">
        <v>15</v>
      </c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  <c r="CF13" s="117"/>
      <c r="CG13" s="117"/>
      <c r="CH13" s="117"/>
      <c r="CI13" s="117"/>
      <c r="CJ13" s="117"/>
      <c r="CK13" s="117"/>
      <c r="CL13" s="117"/>
      <c r="CM13" s="11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7"/>
      <c r="CY13" s="117"/>
      <c r="CZ13" s="117"/>
      <c r="DA13" s="117"/>
      <c r="DB13" s="117"/>
      <c r="DC13" s="117"/>
      <c r="DD13" s="117"/>
      <c r="DE13" s="117"/>
      <c r="DF13" s="117"/>
      <c r="DG13" s="117"/>
      <c r="DH13" s="117"/>
      <c r="DI13" s="117"/>
      <c r="DJ13" s="117"/>
      <c r="DK13" s="117"/>
      <c r="DL13" s="117"/>
      <c r="DM13" s="117"/>
      <c r="DN13" s="117"/>
      <c r="DO13" s="117"/>
      <c r="DP13" s="117"/>
      <c r="DQ13" s="117"/>
      <c r="DR13" s="117"/>
      <c r="DS13" s="117"/>
      <c r="DT13" s="117"/>
      <c r="DU13" s="117"/>
      <c r="DV13" s="117"/>
      <c r="DW13" s="117"/>
      <c r="DX13" s="117"/>
      <c r="DY13" s="117"/>
      <c r="DZ13" s="117"/>
      <c r="EA13" s="117"/>
      <c r="EB13" s="117"/>
      <c r="EC13" s="117"/>
      <c r="ED13" s="117"/>
      <c r="EE13" s="117"/>
      <c r="EF13" s="117"/>
      <c r="EG13" s="117"/>
      <c r="EH13" s="117"/>
      <c r="EI13" s="117"/>
      <c r="EJ13" s="117"/>
      <c r="EK13" s="117"/>
      <c r="EL13" s="117"/>
      <c r="EM13" s="117"/>
      <c r="EN13" s="117"/>
      <c r="EO13" s="117"/>
      <c r="EP13" s="117"/>
      <c r="EQ13" s="117"/>
      <c r="ER13" s="117"/>
      <c r="ES13" s="117"/>
      <c r="ET13" s="117"/>
      <c r="EU13" s="117"/>
      <c r="EV13" s="117"/>
      <c r="EW13" s="117"/>
      <c r="EX13" s="117"/>
      <c r="EY13" s="117"/>
      <c r="EZ13" s="117"/>
      <c r="FA13" s="117"/>
      <c r="FB13" s="117"/>
      <c r="FC13" s="117"/>
      <c r="FD13" s="117"/>
      <c r="FE13" s="117"/>
      <c r="FF13" s="117"/>
      <c r="FG13" s="117"/>
      <c r="FH13" s="117"/>
      <c r="FI13" s="117"/>
      <c r="FJ13" s="117"/>
      <c r="FK13" s="117"/>
      <c r="FL13" s="117"/>
      <c r="FM13" s="117"/>
      <c r="FN13" s="117"/>
      <c r="FO13" s="117"/>
      <c r="FP13" s="117"/>
      <c r="FQ13" s="117"/>
      <c r="FR13" s="117"/>
      <c r="FS13" s="117"/>
      <c r="FT13" s="117"/>
      <c r="FU13" s="117"/>
      <c r="FV13" s="117"/>
      <c r="FW13" s="117"/>
      <c r="FX13" s="117"/>
      <c r="FY13" s="117"/>
      <c r="FZ13" s="117"/>
      <c r="GA13" s="117"/>
      <c r="GB13" s="117"/>
      <c r="GC13" s="117"/>
      <c r="GD13" s="117"/>
      <c r="GE13" s="117"/>
      <c r="GF13" s="117"/>
      <c r="GG13" s="117"/>
      <c r="GH13" s="117"/>
      <c r="GI13" s="117"/>
      <c r="GJ13" s="117"/>
      <c r="GK13" s="117"/>
      <c r="GL13" s="117"/>
      <c r="GM13" s="117"/>
      <c r="GN13" s="117"/>
      <c r="GO13" s="117"/>
      <c r="GP13" s="117"/>
      <c r="GQ13" s="117"/>
      <c r="GR13" s="117"/>
      <c r="GS13" s="117"/>
      <c r="GT13" s="117"/>
      <c r="GU13" s="117"/>
      <c r="GV13" s="117"/>
      <c r="GW13" s="117"/>
      <c r="GX13" s="117"/>
      <c r="GY13" s="117"/>
      <c r="GZ13" s="117"/>
      <c r="HA13" s="117"/>
      <c r="HB13" s="117"/>
      <c r="HC13" s="117"/>
      <c r="HD13" s="117"/>
      <c r="HE13" s="117"/>
      <c r="HF13" s="117"/>
      <c r="HG13" s="117"/>
      <c r="HH13" s="117"/>
      <c r="HI13" s="117"/>
      <c r="HJ13" s="117"/>
      <c r="HK13" s="117"/>
      <c r="HL13" s="117"/>
      <c r="HM13" s="117"/>
      <c r="HN13" s="117"/>
      <c r="HO13" s="117"/>
      <c r="HP13" s="117"/>
      <c r="HQ13" s="117"/>
      <c r="HR13" s="117"/>
      <c r="HS13" s="117"/>
      <c r="HT13" s="117"/>
      <c r="HU13" s="117"/>
      <c r="HV13" s="117"/>
      <c r="HW13" s="117"/>
      <c r="HX13" s="117"/>
      <c r="HY13" s="117"/>
      <c r="HZ13" s="117"/>
      <c r="IA13" s="117"/>
    </row>
    <row r="14" spans="1:238" ht="13.5" thickBot="1" x14ac:dyDescent="0.25">
      <c r="A14" s="1053"/>
      <c r="B14" s="474" t="s">
        <v>43</v>
      </c>
      <c r="C14" s="18"/>
      <c r="D14" s="19"/>
      <c r="E14" s="18"/>
      <c r="F14" s="19" t="s">
        <v>1</v>
      </c>
      <c r="G14" s="18"/>
      <c r="H14" s="19" t="s">
        <v>1</v>
      </c>
      <c r="I14" s="193">
        <f t="shared" si="0"/>
        <v>0</v>
      </c>
      <c r="J14" s="194">
        <f t="shared" si="1"/>
        <v>0</v>
      </c>
      <c r="L14" s="1046"/>
      <c r="M14" s="610" t="s">
        <v>125</v>
      </c>
      <c r="N14" s="611"/>
      <c r="O14" s="3" t="s">
        <v>1</v>
      </c>
      <c r="P14" s="4"/>
      <c r="Q14" s="211">
        <f t="shared" si="2"/>
        <v>0</v>
      </c>
      <c r="R14" s="212">
        <f>SUM('New 6 Year'!AI14:AJ14)</f>
        <v>0</v>
      </c>
      <c r="S14" s="117"/>
      <c r="T14" s="117"/>
      <c r="U14" s="117"/>
      <c r="V14" s="1058"/>
      <c r="W14" s="76" t="s">
        <v>43</v>
      </c>
      <c r="X14" s="77" t="str">
        <f t="shared" si="3"/>
        <v/>
      </c>
      <c r="Y14" s="77" t="str">
        <f t="shared" si="3"/>
        <v/>
      </c>
      <c r="Z14" s="77" t="str">
        <f t="shared" si="4"/>
        <v/>
      </c>
      <c r="AA14" s="77" t="str">
        <f t="shared" si="4"/>
        <v/>
      </c>
      <c r="AB14" s="77" t="str">
        <f t="shared" si="4"/>
        <v/>
      </c>
      <c r="AC14" s="78" t="str">
        <f t="shared" si="4"/>
        <v/>
      </c>
      <c r="AD14" s="62">
        <v>1940</v>
      </c>
      <c r="AE14" s="62">
        <v>3200</v>
      </c>
      <c r="AF14" s="62">
        <v>2150</v>
      </c>
      <c r="AG14" s="62">
        <v>3410</v>
      </c>
      <c r="AH14" s="46"/>
      <c r="AI14" s="71" t="str">
        <f>IF('New 6 Year'!O14="x",AK14,"")</f>
        <v/>
      </c>
      <c r="AJ14" s="72" t="str">
        <f>IF('New 6 Year'!P14="x",AK14,"")</f>
        <v/>
      </c>
      <c r="AK14" s="73">
        <v>630</v>
      </c>
      <c r="AL14" s="74" t="s">
        <v>15</v>
      </c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17"/>
      <c r="CD14" s="117"/>
      <c r="CE14" s="117"/>
      <c r="CF14" s="117"/>
      <c r="CG14" s="117"/>
      <c r="CH14" s="117"/>
      <c r="CI14" s="117"/>
      <c r="CJ14" s="117"/>
      <c r="CK14" s="117"/>
      <c r="CL14" s="117"/>
      <c r="CM14" s="11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7"/>
      <c r="CY14" s="117"/>
      <c r="CZ14" s="117"/>
      <c r="DA14" s="117"/>
      <c r="DB14" s="117"/>
      <c r="DC14" s="117"/>
      <c r="DD14" s="117"/>
      <c r="DE14" s="117"/>
      <c r="DF14" s="117"/>
      <c r="DG14" s="117"/>
      <c r="DH14" s="117"/>
      <c r="DI14" s="117"/>
      <c r="DJ14" s="117"/>
      <c r="DK14" s="117"/>
      <c r="DL14" s="117"/>
      <c r="DM14" s="117"/>
      <c r="DN14" s="117"/>
      <c r="DO14" s="117"/>
      <c r="DP14" s="117"/>
      <c r="DQ14" s="117"/>
      <c r="DR14" s="117"/>
      <c r="DS14" s="117"/>
      <c r="DT14" s="117"/>
      <c r="DU14" s="117"/>
      <c r="DV14" s="117"/>
      <c r="DW14" s="117"/>
      <c r="DX14" s="117"/>
      <c r="DY14" s="117"/>
      <c r="DZ14" s="117"/>
      <c r="EA14" s="117"/>
      <c r="EB14" s="117"/>
      <c r="EC14" s="117"/>
      <c r="ED14" s="117"/>
      <c r="EE14" s="117"/>
      <c r="EF14" s="117"/>
      <c r="EG14" s="117"/>
      <c r="EH14" s="117"/>
      <c r="EI14" s="117"/>
      <c r="EJ14" s="117"/>
      <c r="EK14" s="117"/>
      <c r="EL14" s="117"/>
      <c r="EM14" s="117"/>
      <c r="EN14" s="117"/>
      <c r="EO14" s="117"/>
      <c r="EP14" s="117"/>
      <c r="EQ14" s="117"/>
      <c r="ER14" s="117"/>
      <c r="ES14" s="117"/>
      <c r="ET14" s="117"/>
      <c r="EU14" s="117"/>
      <c r="EV14" s="117"/>
      <c r="EW14" s="117"/>
      <c r="EX14" s="117"/>
      <c r="EY14" s="117"/>
      <c r="EZ14" s="117"/>
      <c r="FA14" s="117"/>
      <c r="FB14" s="117"/>
      <c r="FC14" s="117"/>
      <c r="FD14" s="117"/>
      <c r="FE14" s="117"/>
      <c r="FF14" s="117"/>
      <c r="FG14" s="117"/>
      <c r="FH14" s="117"/>
      <c r="FI14" s="117"/>
      <c r="FJ14" s="117"/>
      <c r="FK14" s="117"/>
      <c r="FL14" s="117"/>
      <c r="FM14" s="117"/>
      <c r="FN14" s="117"/>
      <c r="FO14" s="117"/>
      <c r="FP14" s="117"/>
      <c r="FQ14" s="117"/>
      <c r="FR14" s="117"/>
      <c r="FS14" s="117"/>
      <c r="FT14" s="117"/>
      <c r="FU14" s="117"/>
      <c r="FV14" s="117"/>
      <c r="FW14" s="117"/>
      <c r="FX14" s="117"/>
      <c r="FY14" s="117"/>
      <c r="FZ14" s="117"/>
      <c r="GA14" s="117"/>
      <c r="GB14" s="117"/>
      <c r="GC14" s="117"/>
      <c r="GD14" s="117"/>
      <c r="GE14" s="117"/>
      <c r="GF14" s="117"/>
      <c r="GG14" s="117"/>
      <c r="GH14" s="117"/>
      <c r="GI14" s="117"/>
      <c r="GJ14" s="117"/>
      <c r="GK14" s="117"/>
      <c r="GL14" s="117"/>
      <c r="GM14" s="117"/>
      <c r="GN14" s="117"/>
      <c r="GO14" s="117"/>
      <c r="GP14" s="117"/>
      <c r="GQ14" s="117"/>
      <c r="GR14" s="117"/>
      <c r="GS14" s="117"/>
      <c r="GT14" s="117"/>
      <c r="GU14" s="117"/>
      <c r="GV14" s="117"/>
      <c r="GW14" s="117"/>
      <c r="GX14" s="117"/>
      <c r="GY14" s="117"/>
      <c r="GZ14" s="117"/>
      <c r="HA14" s="117"/>
      <c r="HB14" s="117"/>
      <c r="HC14" s="117"/>
      <c r="HD14" s="117"/>
      <c r="HE14" s="117"/>
      <c r="HF14" s="117"/>
      <c r="HG14" s="117"/>
      <c r="HH14" s="117"/>
      <c r="HI14" s="117"/>
      <c r="HJ14" s="117"/>
      <c r="HK14" s="117"/>
      <c r="HL14" s="117"/>
      <c r="HM14" s="117"/>
      <c r="HN14" s="117"/>
      <c r="HO14" s="117"/>
      <c r="HP14" s="117"/>
      <c r="HQ14" s="117"/>
      <c r="HR14" s="117"/>
      <c r="HS14" s="117"/>
      <c r="HT14" s="117"/>
      <c r="HU14" s="117"/>
      <c r="HV14" s="117"/>
      <c r="HW14" s="117"/>
      <c r="HX14" s="117"/>
      <c r="HY14" s="117"/>
      <c r="HZ14" s="117"/>
      <c r="IA14" s="117"/>
    </row>
    <row r="15" spans="1:238" ht="13.5" thickBot="1" x14ac:dyDescent="0.25">
      <c r="L15" s="1046"/>
      <c r="M15" s="610" t="s">
        <v>100</v>
      </c>
      <c r="N15" s="611"/>
      <c r="O15" s="3" t="s">
        <v>1</v>
      </c>
      <c r="P15" s="4" t="s">
        <v>1</v>
      </c>
      <c r="Q15" s="211">
        <f t="shared" si="2"/>
        <v>0</v>
      </c>
      <c r="R15" s="212">
        <f>SUM('New 6 Year'!AI15:AJ15)</f>
        <v>0</v>
      </c>
      <c r="S15" s="117"/>
      <c r="T15" s="117"/>
      <c r="U15" s="117"/>
      <c r="V15" s="46"/>
      <c r="W15" s="51"/>
      <c r="X15" s="80"/>
      <c r="Y15" s="81"/>
      <c r="Z15" s="81"/>
      <c r="AA15" s="81"/>
      <c r="AB15" s="81"/>
      <c r="AC15" s="82"/>
      <c r="AD15" s="83"/>
      <c r="AE15" s="84"/>
      <c r="AF15" s="85"/>
      <c r="AG15" s="86"/>
      <c r="AH15" s="46"/>
      <c r="AI15" s="71" t="str">
        <f>IF('New 6 Year'!O15="x",AK15,"")</f>
        <v/>
      </c>
      <c r="AJ15" s="72" t="str">
        <f>IF('New 6 Year'!P15="x",AK15,"")</f>
        <v/>
      </c>
      <c r="AK15" s="73">
        <v>1730</v>
      </c>
      <c r="AL15" s="74" t="s">
        <v>15</v>
      </c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7"/>
      <c r="CY15" s="117"/>
      <c r="CZ15" s="117"/>
      <c r="DA15" s="117"/>
      <c r="DB15" s="117"/>
      <c r="DC15" s="117"/>
      <c r="DD15" s="117"/>
      <c r="DE15" s="117"/>
      <c r="DF15" s="117"/>
      <c r="DG15" s="117"/>
      <c r="DH15" s="117"/>
      <c r="DI15" s="117"/>
      <c r="DJ15" s="117"/>
      <c r="DK15" s="117"/>
      <c r="DL15" s="117"/>
      <c r="DM15" s="117"/>
      <c r="DN15" s="117"/>
      <c r="DO15" s="117"/>
      <c r="DP15" s="117"/>
      <c r="DQ15" s="117"/>
      <c r="DR15" s="117"/>
      <c r="DS15" s="117"/>
      <c r="DT15" s="117"/>
      <c r="DU15" s="117"/>
      <c r="DV15" s="117"/>
      <c r="DW15" s="117"/>
      <c r="DX15" s="117"/>
      <c r="DY15" s="117"/>
      <c r="DZ15" s="117"/>
      <c r="EA15" s="117"/>
      <c r="EB15" s="117"/>
      <c r="EC15" s="117"/>
      <c r="ED15" s="117"/>
      <c r="EE15" s="117"/>
      <c r="EF15" s="117"/>
      <c r="EG15" s="117"/>
      <c r="EH15" s="117"/>
      <c r="EI15" s="117"/>
      <c r="EJ15" s="117"/>
      <c r="EK15" s="117"/>
      <c r="EL15" s="117"/>
      <c r="EM15" s="117"/>
      <c r="EN15" s="117"/>
      <c r="EO15" s="117"/>
      <c r="EP15" s="117"/>
      <c r="EQ15" s="117"/>
      <c r="ER15" s="117"/>
      <c r="ES15" s="117"/>
      <c r="ET15" s="117"/>
      <c r="EU15" s="117"/>
      <c r="EV15" s="117"/>
      <c r="EW15" s="117"/>
      <c r="EX15" s="117"/>
      <c r="EY15" s="117"/>
      <c r="EZ15" s="117"/>
      <c r="FA15" s="117"/>
      <c r="FB15" s="117"/>
      <c r="FC15" s="117"/>
      <c r="FD15" s="117"/>
      <c r="FE15" s="117"/>
      <c r="FF15" s="117"/>
      <c r="FG15" s="117"/>
      <c r="FH15" s="117"/>
      <c r="FI15" s="117"/>
      <c r="FJ15" s="117"/>
      <c r="FK15" s="117"/>
      <c r="FL15" s="117"/>
      <c r="FM15" s="117"/>
      <c r="FN15" s="117"/>
      <c r="FO15" s="117"/>
      <c r="FP15" s="117"/>
      <c r="FQ15" s="117"/>
      <c r="FR15" s="117"/>
      <c r="FS15" s="117"/>
      <c r="FT15" s="117"/>
      <c r="FU15" s="117"/>
      <c r="FV15" s="117"/>
      <c r="FW15" s="117"/>
      <c r="FX15" s="117"/>
      <c r="FY15" s="117"/>
      <c r="FZ15" s="117"/>
      <c r="GA15" s="117"/>
      <c r="GB15" s="117"/>
      <c r="GC15" s="117"/>
      <c r="GD15" s="117"/>
      <c r="GE15" s="117"/>
      <c r="GF15" s="117"/>
      <c r="GG15" s="117"/>
      <c r="GH15" s="117"/>
      <c r="GI15" s="117"/>
      <c r="GJ15" s="117"/>
      <c r="GK15" s="117"/>
      <c r="GL15" s="117"/>
      <c r="GM15" s="117"/>
      <c r="GN15" s="117"/>
      <c r="GO15" s="117"/>
      <c r="GP15" s="117"/>
      <c r="GQ15" s="117"/>
      <c r="GR15" s="117"/>
      <c r="GS15" s="117"/>
      <c r="GT15" s="117"/>
      <c r="GU15" s="117"/>
      <c r="GV15" s="117"/>
      <c r="GW15" s="117"/>
      <c r="GX15" s="117"/>
      <c r="GY15" s="117"/>
      <c r="GZ15" s="117"/>
      <c r="HA15" s="117"/>
      <c r="HB15" s="117"/>
      <c r="HC15" s="117"/>
      <c r="HD15" s="117"/>
      <c r="HE15" s="117"/>
      <c r="HF15" s="117"/>
      <c r="HG15" s="117"/>
      <c r="HH15" s="117"/>
      <c r="HI15" s="117"/>
      <c r="HJ15" s="117"/>
      <c r="HK15" s="117"/>
      <c r="HL15" s="117"/>
      <c r="HM15" s="117"/>
      <c r="HN15" s="117"/>
      <c r="HO15" s="117"/>
      <c r="HP15" s="117"/>
      <c r="HQ15" s="117"/>
      <c r="HR15" s="117"/>
      <c r="HS15" s="117"/>
      <c r="HT15" s="117"/>
      <c r="HU15" s="117"/>
      <c r="HV15" s="117"/>
      <c r="HW15" s="117"/>
      <c r="HX15" s="117"/>
      <c r="HY15" s="117"/>
      <c r="HZ15" s="117"/>
      <c r="IA15" s="117"/>
    </row>
    <row r="16" spans="1:238" ht="13.5" thickBot="1" x14ac:dyDescent="0.25">
      <c r="A16" s="1048" t="s">
        <v>16</v>
      </c>
      <c r="B16" s="526" t="s">
        <v>40</v>
      </c>
      <c r="C16" s="523"/>
      <c r="D16" s="10"/>
      <c r="E16" s="9"/>
      <c r="F16" s="10"/>
      <c r="G16" s="9"/>
      <c r="H16" s="10"/>
      <c r="I16" s="196">
        <f>J16/2</f>
        <v>0</v>
      </c>
      <c r="J16" s="197">
        <f>SUM(X16:AC16)</f>
        <v>0</v>
      </c>
      <c r="L16" s="1047"/>
      <c r="M16" s="612" t="s">
        <v>79</v>
      </c>
      <c r="N16" s="613"/>
      <c r="O16" s="617"/>
      <c r="P16" s="6"/>
      <c r="Q16" s="236">
        <f t="shared" si="2"/>
        <v>0</v>
      </c>
      <c r="R16" s="237">
        <f>SUM('New 6 Year'!AI16:AJ16)</f>
        <v>0</v>
      </c>
      <c r="S16" s="117"/>
      <c r="T16" s="117"/>
      <c r="U16" s="117"/>
      <c r="V16" s="1056" t="s">
        <v>16</v>
      </c>
      <c r="W16" s="59" t="s">
        <v>40</v>
      </c>
      <c r="X16" s="87" t="str">
        <f t="shared" ref="X16:Y19" si="5">IF(C16="x",AD16,"")</f>
        <v/>
      </c>
      <c r="Y16" s="87" t="str">
        <f t="shared" si="5"/>
        <v/>
      </c>
      <c r="Z16" s="87" t="str">
        <f t="shared" ref="Z16:AC19" si="6">IF(E16="x",AD16,"")</f>
        <v/>
      </c>
      <c r="AA16" s="87" t="str">
        <f t="shared" si="6"/>
        <v/>
      </c>
      <c r="AB16" s="87" t="str">
        <f t="shared" si="6"/>
        <v/>
      </c>
      <c r="AC16" s="87" t="str">
        <f t="shared" si="6"/>
        <v/>
      </c>
      <c r="AD16" s="62">
        <v>1040</v>
      </c>
      <c r="AE16" s="62">
        <v>1670</v>
      </c>
      <c r="AF16" s="62">
        <v>1250</v>
      </c>
      <c r="AG16" s="62">
        <v>1880</v>
      </c>
      <c r="AH16" s="46"/>
      <c r="AI16" s="88" t="str">
        <f>IF('New 6 Year'!O16="x",AK16,"")</f>
        <v/>
      </c>
      <c r="AJ16" s="89" t="str">
        <f>IF('New 6 Year'!P16="x",AK16,"")</f>
        <v/>
      </c>
      <c r="AK16" s="90">
        <v>210</v>
      </c>
      <c r="AL16" s="91" t="s">
        <v>15</v>
      </c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17"/>
      <c r="CD16" s="117"/>
      <c r="CE16" s="117"/>
      <c r="CF16" s="117"/>
      <c r="CG16" s="117"/>
      <c r="CH16" s="117"/>
      <c r="CI16" s="117"/>
      <c r="CJ16" s="117"/>
      <c r="CK16" s="117"/>
      <c r="CL16" s="117"/>
      <c r="CM16" s="117"/>
      <c r="CN16" s="11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7"/>
      <c r="CY16" s="117"/>
      <c r="CZ16" s="117"/>
      <c r="DA16" s="117"/>
      <c r="DB16" s="117"/>
      <c r="DC16" s="117"/>
      <c r="DD16" s="117"/>
      <c r="DE16" s="117"/>
      <c r="DF16" s="117"/>
      <c r="DG16" s="117"/>
      <c r="DH16" s="117"/>
      <c r="DI16" s="117"/>
      <c r="DJ16" s="117"/>
      <c r="DK16" s="117"/>
      <c r="DL16" s="117"/>
      <c r="DM16" s="117"/>
      <c r="DN16" s="117"/>
      <c r="DO16" s="117"/>
      <c r="DP16" s="117"/>
      <c r="DQ16" s="117"/>
      <c r="DR16" s="117"/>
      <c r="DS16" s="117"/>
      <c r="DT16" s="117"/>
      <c r="DU16" s="117"/>
      <c r="DV16" s="117"/>
      <c r="DW16" s="117"/>
      <c r="DX16" s="117"/>
      <c r="DY16" s="117"/>
      <c r="DZ16" s="117"/>
      <c r="EA16" s="117"/>
      <c r="EB16" s="117"/>
      <c r="EC16" s="117"/>
      <c r="ED16" s="117"/>
      <c r="EE16" s="117"/>
      <c r="EF16" s="117"/>
      <c r="EG16" s="117"/>
      <c r="EH16" s="117"/>
      <c r="EI16" s="117"/>
      <c r="EJ16" s="117"/>
      <c r="EK16" s="117"/>
      <c r="EL16" s="117"/>
      <c r="EM16" s="117"/>
      <c r="EN16" s="117"/>
      <c r="EO16" s="117"/>
      <c r="EP16" s="117"/>
      <c r="EQ16" s="117"/>
      <c r="ER16" s="117"/>
      <c r="ES16" s="117"/>
      <c r="ET16" s="117"/>
      <c r="EU16" s="117"/>
      <c r="EV16" s="117"/>
      <c r="EW16" s="117"/>
      <c r="EX16" s="117"/>
      <c r="EY16" s="117"/>
      <c r="EZ16" s="117"/>
      <c r="FA16" s="117"/>
      <c r="FB16" s="117"/>
      <c r="FC16" s="117"/>
      <c r="FD16" s="117"/>
      <c r="FE16" s="117"/>
      <c r="FF16" s="117"/>
      <c r="FG16" s="117"/>
      <c r="FH16" s="117"/>
      <c r="FI16" s="117"/>
      <c r="FJ16" s="117"/>
      <c r="FK16" s="117"/>
      <c r="FL16" s="117"/>
      <c r="FM16" s="117"/>
      <c r="FN16" s="117"/>
      <c r="FO16" s="117"/>
      <c r="FP16" s="117"/>
      <c r="FQ16" s="117"/>
      <c r="FR16" s="117"/>
      <c r="FS16" s="117"/>
      <c r="FT16" s="117"/>
      <c r="FU16" s="117"/>
      <c r="FV16" s="117"/>
      <c r="FW16" s="117"/>
      <c r="FX16" s="117"/>
      <c r="FY16" s="117"/>
      <c r="FZ16" s="117"/>
      <c r="GA16" s="117"/>
      <c r="GB16" s="117"/>
      <c r="GC16" s="117"/>
      <c r="GD16" s="117"/>
      <c r="GE16" s="117"/>
      <c r="GF16" s="117"/>
      <c r="GG16" s="117"/>
      <c r="GH16" s="117"/>
      <c r="GI16" s="117"/>
      <c r="GJ16" s="117"/>
      <c r="GK16" s="117"/>
      <c r="GL16" s="117"/>
      <c r="GM16" s="117"/>
      <c r="GN16" s="117"/>
      <c r="GO16" s="117"/>
      <c r="GP16" s="117"/>
      <c r="GQ16" s="117"/>
      <c r="GR16" s="117"/>
      <c r="GS16" s="117"/>
      <c r="GT16" s="117"/>
      <c r="GU16" s="117"/>
      <c r="GV16" s="117"/>
      <c r="GW16" s="117"/>
      <c r="GX16" s="117"/>
      <c r="GY16" s="117"/>
      <c r="GZ16" s="117"/>
      <c r="HA16" s="117"/>
      <c r="HB16" s="117"/>
      <c r="HC16" s="117"/>
      <c r="HD16" s="117"/>
      <c r="HE16" s="117"/>
      <c r="HF16" s="117"/>
      <c r="HG16" s="117"/>
      <c r="HH16" s="117"/>
      <c r="HI16" s="117"/>
      <c r="HJ16" s="117"/>
      <c r="HK16" s="117"/>
      <c r="HL16" s="117"/>
      <c r="HM16" s="117"/>
      <c r="HN16" s="117"/>
      <c r="HO16" s="117"/>
      <c r="HP16" s="117"/>
      <c r="HQ16" s="117"/>
      <c r="HR16" s="117"/>
      <c r="HS16" s="117"/>
      <c r="HT16" s="117"/>
      <c r="HU16" s="117"/>
      <c r="HV16" s="117"/>
      <c r="HW16" s="117"/>
      <c r="HX16" s="117"/>
      <c r="HY16" s="117"/>
      <c r="HZ16" s="117"/>
      <c r="IA16" s="117"/>
    </row>
    <row r="17" spans="1:236" x14ac:dyDescent="0.2">
      <c r="A17" s="1049"/>
      <c r="B17" s="527" t="s">
        <v>44</v>
      </c>
      <c r="C17" s="524"/>
      <c r="D17" s="12"/>
      <c r="E17" s="11"/>
      <c r="F17" s="12"/>
      <c r="G17" s="11"/>
      <c r="H17" s="12"/>
      <c r="I17" s="191">
        <f>J17/2</f>
        <v>0</v>
      </c>
      <c r="J17" s="192">
        <f>SUM(X17:AC17)</f>
        <v>0</v>
      </c>
      <c r="L17" s="616"/>
      <c r="M17" s="46"/>
      <c r="N17" s="46"/>
      <c r="O17" s="46"/>
      <c r="P17" s="46"/>
      <c r="Q17" s="46"/>
      <c r="R17" s="46"/>
      <c r="S17" s="117"/>
      <c r="T17" s="117"/>
      <c r="U17" s="117"/>
      <c r="V17" s="1057"/>
      <c r="W17" s="75" t="s">
        <v>44</v>
      </c>
      <c r="X17" s="69" t="str">
        <f t="shared" si="5"/>
        <v/>
      </c>
      <c r="Y17" s="69" t="str">
        <f t="shared" si="5"/>
        <v/>
      </c>
      <c r="Z17" s="69" t="str">
        <f t="shared" si="6"/>
        <v/>
      </c>
      <c r="AA17" s="69" t="str">
        <f t="shared" si="6"/>
        <v/>
      </c>
      <c r="AB17" s="69" t="str">
        <f t="shared" si="6"/>
        <v/>
      </c>
      <c r="AC17" s="69" t="str">
        <f t="shared" si="6"/>
        <v/>
      </c>
      <c r="AD17" s="62">
        <v>1140</v>
      </c>
      <c r="AE17" s="62">
        <v>2090</v>
      </c>
      <c r="AF17" s="62">
        <v>1350</v>
      </c>
      <c r="AG17" s="62">
        <v>2300</v>
      </c>
      <c r="AH17" s="46"/>
      <c r="AI17" s="46"/>
      <c r="AJ17" s="46"/>
      <c r="AK17" s="46"/>
      <c r="AL17" s="46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7"/>
      <c r="BT17" s="117"/>
      <c r="BU17" s="117"/>
      <c r="BV17" s="117"/>
      <c r="BW17" s="117"/>
      <c r="BX17" s="117"/>
      <c r="BY17" s="117"/>
      <c r="BZ17" s="117"/>
      <c r="CA17" s="117"/>
      <c r="CB17" s="117"/>
      <c r="CC17" s="117"/>
      <c r="CD17" s="117"/>
      <c r="CE17" s="117"/>
      <c r="CF17" s="117"/>
      <c r="CG17" s="117"/>
      <c r="CH17" s="117"/>
      <c r="CI17" s="117"/>
      <c r="CJ17" s="117"/>
      <c r="CK17" s="117"/>
      <c r="CL17" s="117"/>
      <c r="CM17" s="117"/>
      <c r="CN17" s="117"/>
      <c r="CO17" s="117"/>
      <c r="CP17" s="117"/>
      <c r="CQ17" s="117"/>
      <c r="CR17" s="117"/>
      <c r="CS17" s="117"/>
      <c r="CT17" s="117"/>
      <c r="CU17" s="117"/>
      <c r="CV17" s="117"/>
      <c r="CW17" s="117"/>
      <c r="CX17" s="117"/>
      <c r="CY17" s="117"/>
      <c r="CZ17" s="117"/>
      <c r="DA17" s="117"/>
      <c r="DB17" s="117"/>
      <c r="DC17" s="117"/>
      <c r="DD17" s="117"/>
      <c r="DE17" s="117"/>
      <c r="DF17" s="117"/>
      <c r="DG17" s="117"/>
      <c r="DH17" s="117"/>
      <c r="DI17" s="117"/>
      <c r="DJ17" s="117"/>
      <c r="DK17" s="117"/>
      <c r="DL17" s="117"/>
      <c r="DM17" s="117"/>
      <c r="DN17" s="117"/>
      <c r="DO17" s="117"/>
      <c r="DP17" s="117"/>
      <c r="DQ17" s="117"/>
      <c r="DR17" s="117"/>
      <c r="DS17" s="117"/>
      <c r="DT17" s="117"/>
      <c r="DU17" s="117"/>
      <c r="DV17" s="117"/>
      <c r="DW17" s="117"/>
      <c r="DX17" s="117"/>
      <c r="DY17" s="117"/>
      <c r="DZ17" s="117"/>
      <c r="EA17" s="117"/>
      <c r="EB17" s="117"/>
      <c r="EC17" s="117"/>
      <c r="ED17" s="117"/>
      <c r="EE17" s="117"/>
      <c r="EF17" s="117"/>
      <c r="EG17" s="117"/>
      <c r="EH17" s="117"/>
      <c r="EI17" s="117"/>
      <c r="EJ17" s="117"/>
      <c r="EK17" s="117"/>
      <c r="EL17" s="117"/>
      <c r="EM17" s="117"/>
      <c r="EN17" s="117"/>
      <c r="EO17" s="117"/>
      <c r="EP17" s="117"/>
      <c r="EQ17" s="117"/>
      <c r="ER17" s="117"/>
      <c r="ES17" s="117"/>
      <c r="ET17" s="117"/>
      <c r="EU17" s="117"/>
      <c r="EV17" s="117"/>
      <c r="EW17" s="117"/>
      <c r="EX17" s="117"/>
      <c r="EY17" s="117"/>
      <c r="EZ17" s="117"/>
      <c r="FA17" s="117"/>
      <c r="FB17" s="117"/>
      <c r="FC17" s="117"/>
      <c r="FD17" s="117"/>
      <c r="FE17" s="117"/>
      <c r="FF17" s="117"/>
      <c r="FG17" s="117"/>
      <c r="FH17" s="117"/>
      <c r="FI17" s="117"/>
      <c r="FJ17" s="117"/>
      <c r="FK17" s="117"/>
      <c r="FL17" s="117"/>
      <c r="FM17" s="117"/>
      <c r="FN17" s="117"/>
      <c r="FO17" s="117"/>
      <c r="FP17" s="117"/>
      <c r="FQ17" s="117"/>
      <c r="FR17" s="117"/>
      <c r="FS17" s="117"/>
      <c r="FT17" s="117"/>
      <c r="FU17" s="117"/>
      <c r="FV17" s="117"/>
      <c r="FW17" s="117"/>
      <c r="FX17" s="117"/>
      <c r="FY17" s="117"/>
      <c r="FZ17" s="117"/>
      <c r="GA17" s="117"/>
      <c r="GB17" s="117"/>
      <c r="GC17" s="117"/>
      <c r="GD17" s="117"/>
      <c r="GE17" s="117"/>
      <c r="GF17" s="117"/>
      <c r="GG17" s="117"/>
      <c r="GH17" s="117"/>
      <c r="GI17" s="117"/>
      <c r="GJ17" s="117"/>
      <c r="GK17" s="117"/>
      <c r="GL17" s="117"/>
      <c r="GM17" s="117"/>
      <c r="GN17" s="117"/>
      <c r="GO17" s="117"/>
      <c r="GP17" s="117"/>
      <c r="GQ17" s="117"/>
      <c r="GR17" s="117"/>
      <c r="GS17" s="117"/>
      <c r="GT17" s="117"/>
      <c r="GU17" s="117"/>
      <c r="GV17" s="117"/>
      <c r="GW17" s="117"/>
      <c r="GX17" s="117"/>
      <c r="GY17" s="117"/>
      <c r="GZ17" s="117"/>
      <c r="HA17" s="117"/>
      <c r="HB17" s="117"/>
      <c r="HC17" s="117"/>
      <c r="HD17" s="117"/>
      <c r="HE17" s="117"/>
      <c r="HF17" s="117"/>
      <c r="HG17" s="117"/>
      <c r="HH17" s="117"/>
      <c r="HI17" s="117"/>
      <c r="HJ17" s="117"/>
      <c r="HK17" s="117"/>
      <c r="HL17" s="117"/>
      <c r="HM17" s="117"/>
      <c r="HN17" s="117"/>
      <c r="HO17" s="117"/>
      <c r="HP17" s="117"/>
      <c r="HQ17" s="117"/>
      <c r="HR17" s="117"/>
      <c r="HS17" s="117"/>
      <c r="HT17" s="117"/>
      <c r="HU17" s="117"/>
      <c r="HV17" s="117"/>
      <c r="HW17" s="117"/>
      <c r="HX17" s="117"/>
      <c r="HY17" s="117"/>
      <c r="HZ17" s="117"/>
      <c r="IA17" s="117"/>
    </row>
    <row r="18" spans="1:236" x14ac:dyDescent="0.2">
      <c r="A18" s="1049"/>
      <c r="B18" s="527" t="s">
        <v>45</v>
      </c>
      <c r="C18" s="524"/>
      <c r="D18" s="12"/>
      <c r="E18" s="11"/>
      <c r="F18" s="12"/>
      <c r="G18" s="11"/>
      <c r="H18" s="12"/>
      <c r="I18" s="191">
        <f>J18/2</f>
        <v>0</v>
      </c>
      <c r="J18" s="192">
        <f>SUM(X18:AC18)</f>
        <v>0</v>
      </c>
      <c r="V18" s="1057"/>
      <c r="W18" s="75" t="s">
        <v>45</v>
      </c>
      <c r="X18" s="69" t="str">
        <f t="shared" si="5"/>
        <v/>
      </c>
      <c r="Y18" s="69" t="str">
        <f t="shared" si="5"/>
        <v/>
      </c>
      <c r="Z18" s="69" t="str">
        <f t="shared" si="6"/>
        <v/>
      </c>
      <c r="AA18" s="69" t="str">
        <f t="shared" si="6"/>
        <v/>
      </c>
      <c r="AB18" s="69" t="str">
        <f t="shared" si="6"/>
        <v/>
      </c>
      <c r="AC18" s="69" t="str">
        <f t="shared" si="6"/>
        <v/>
      </c>
      <c r="AD18" s="62">
        <v>1390</v>
      </c>
      <c r="AE18" s="62">
        <v>2470</v>
      </c>
      <c r="AF18" s="62">
        <v>1600</v>
      </c>
      <c r="AG18" s="62">
        <v>2680</v>
      </c>
      <c r="AH18" s="46"/>
      <c r="AI18" s="33"/>
      <c r="AJ18" s="33"/>
      <c r="AK18" s="94"/>
      <c r="AL18" s="94"/>
    </row>
    <row r="19" spans="1:236" ht="13.5" thickBot="1" x14ac:dyDescent="0.25">
      <c r="A19" s="1050"/>
      <c r="B19" s="222" t="s">
        <v>46</v>
      </c>
      <c r="C19" s="525"/>
      <c r="D19" s="19"/>
      <c r="E19" s="18"/>
      <c r="F19" s="19"/>
      <c r="G19" s="617"/>
      <c r="H19" s="19"/>
      <c r="I19" s="193">
        <f>J19/2</f>
        <v>0</v>
      </c>
      <c r="J19" s="194">
        <f>SUM(X19:AC19)</f>
        <v>0</v>
      </c>
      <c r="V19" s="1057"/>
      <c r="W19" s="68" t="s">
        <v>46</v>
      </c>
      <c r="X19" s="69" t="str">
        <f t="shared" si="5"/>
        <v/>
      </c>
      <c r="Y19" s="69" t="str">
        <f t="shared" si="5"/>
        <v/>
      </c>
      <c r="Z19" s="69" t="str">
        <f t="shared" si="6"/>
        <v/>
      </c>
      <c r="AA19" s="69" t="str">
        <f t="shared" si="6"/>
        <v/>
      </c>
      <c r="AB19" s="69" t="str">
        <f t="shared" si="6"/>
        <v/>
      </c>
      <c r="AC19" s="69" t="str">
        <f t="shared" si="6"/>
        <v/>
      </c>
      <c r="AD19" s="62">
        <v>1890</v>
      </c>
      <c r="AE19" s="62">
        <v>3150</v>
      </c>
      <c r="AF19" s="62">
        <v>2100</v>
      </c>
      <c r="AG19" s="62">
        <v>3360</v>
      </c>
      <c r="AH19" s="46"/>
      <c r="AI19" s="33"/>
      <c r="AJ19" s="33"/>
      <c r="AK19" s="94"/>
      <c r="AL19" s="94"/>
    </row>
    <row r="20" spans="1:236" ht="13.5" thickBot="1" x14ac:dyDescent="0.25">
      <c r="B20" s="221"/>
      <c r="L20" s="494" t="s">
        <v>126</v>
      </c>
      <c r="M20" s="494"/>
      <c r="N20" s="494"/>
      <c r="O20" s="494"/>
      <c r="P20" s="494"/>
      <c r="Q20" s="494"/>
      <c r="R20" s="494"/>
      <c r="S20" s="184"/>
      <c r="T20" s="184"/>
      <c r="U20" s="184"/>
      <c r="V20" s="46"/>
      <c r="W20" s="95"/>
      <c r="X20" s="80"/>
      <c r="Y20" s="81"/>
      <c r="Z20" s="81"/>
      <c r="AA20" s="81"/>
      <c r="AB20" s="81"/>
      <c r="AC20" s="82"/>
      <c r="AD20" s="96"/>
      <c r="AE20" s="97"/>
      <c r="AF20" s="98"/>
      <c r="AG20" s="99"/>
      <c r="AH20" s="46"/>
      <c r="AI20" s="33"/>
      <c r="AJ20" s="33"/>
      <c r="AK20" s="94"/>
      <c r="AL20" s="9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84"/>
      <c r="CK20" s="184"/>
      <c r="CL20" s="184"/>
      <c r="CM20" s="184"/>
      <c r="CN20" s="184"/>
      <c r="CO20" s="184"/>
      <c r="CP20" s="184"/>
      <c r="CQ20" s="184"/>
      <c r="CR20" s="184"/>
      <c r="CS20" s="184"/>
      <c r="CT20" s="184"/>
      <c r="CU20" s="184"/>
      <c r="CV20" s="184"/>
      <c r="CW20" s="184"/>
      <c r="CX20" s="184"/>
      <c r="CY20" s="184"/>
      <c r="CZ20" s="184"/>
      <c r="DA20" s="184"/>
      <c r="DB20" s="184"/>
      <c r="DC20" s="184"/>
      <c r="DD20" s="184"/>
      <c r="DE20" s="184"/>
      <c r="DF20" s="184"/>
      <c r="DG20" s="184"/>
      <c r="DH20" s="184"/>
      <c r="DI20" s="184"/>
      <c r="DJ20" s="184"/>
      <c r="DK20" s="184"/>
      <c r="DL20" s="184"/>
      <c r="DM20" s="184"/>
      <c r="DN20" s="184"/>
      <c r="DO20" s="184"/>
      <c r="DP20" s="184"/>
      <c r="DQ20" s="184"/>
      <c r="DR20" s="184"/>
      <c r="DS20" s="184"/>
      <c r="DT20" s="184"/>
      <c r="DU20" s="184"/>
      <c r="DV20" s="184"/>
      <c r="DW20" s="184"/>
      <c r="DX20" s="184"/>
      <c r="DY20" s="184"/>
      <c r="DZ20" s="184"/>
      <c r="EA20" s="184"/>
      <c r="EB20" s="184"/>
      <c r="EC20" s="184"/>
      <c r="ED20" s="184"/>
      <c r="EE20" s="184"/>
      <c r="EF20" s="184"/>
      <c r="EG20" s="184"/>
      <c r="EH20" s="184"/>
      <c r="EI20" s="184"/>
      <c r="EJ20" s="184"/>
      <c r="EK20" s="184"/>
      <c r="EL20" s="184"/>
      <c r="EM20" s="184"/>
      <c r="EN20" s="184"/>
      <c r="EO20" s="184"/>
      <c r="EP20" s="184"/>
      <c r="EQ20" s="184"/>
      <c r="ER20" s="184"/>
      <c r="ES20" s="184"/>
      <c r="ET20" s="184"/>
      <c r="EU20" s="184"/>
      <c r="EV20" s="184"/>
      <c r="EW20" s="184"/>
      <c r="EX20" s="184"/>
      <c r="EY20" s="184"/>
      <c r="EZ20" s="184"/>
      <c r="FA20" s="184"/>
      <c r="FB20" s="184"/>
      <c r="FC20" s="184"/>
      <c r="FD20" s="184"/>
      <c r="FE20" s="184"/>
      <c r="FF20" s="184"/>
      <c r="FG20" s="184"/>
      <c r="FH20" s="184"/>
      <c r="FI20" s="184"/>
      <c r="FJ20" s="184"/>
      <c r="FK20" s="184"/>
      <c r="FL20" s="184"/>
      <c r="FM20" s="184"/>
      <c r="FN20" s="184"/>
      <c r="FO20" s="184"/>
      <c r="FP20" s="184"/>
      <c r="FQ20" s="184"/>
      <c r="FR20" s="184"/>
      <c r="FS20" s="184"/>
      <c r="FT20" s="184"/>
      <c r="FU20" s="184"/>
      <c r="FV20" s="184"/>
      <c r="FW20" s="184"/>
      <c r="FX20" s="184"/>
      <c r="FY20" s="184"/>
      <c r="FZ20" s="184"/>
      <c r="GA20" s="184"/>
      <c r="GB20" s="184"/>
      <c r="GC20" s="184"/>
      <c r="GD20" s="184"/>
      <c r="GE20" s="184"/>
      <c r="GF20" s="184"/>
      <c r="GG20" s="184"/>
      <c r="GH20" s="184"/>
      <c r="GI20" s="184"/>
      <c r="GJ20" s="184"/>
      <c r="GK20" s="184"/>
      <c r="GL20" s="184"/>
      <c r="GM20" s="184"/>
      <c r="GN20" s="184"/>
      <c r="GO20" s="184"/>
      <c r="GP20" s="184"/>
      <c r="GQ20" s="184"/>
      <c r="GR20" s="184"/>
      <c r="GS20" s="184"/>
      <c r="GT20" s="184"/>
      <c r="GU20" s="184"/>
      <c r="GV20" s="184"/>
      <c r="GW20" s="184"/>
      <c r="GX20" s="184"/>
      <c r="GY20" s="184"/>
      <c r="GZ20" s="184"/>
      <c r="HA20" s="184"/>
      <c r="HB20" s="184"/>
      <c r="HC20" s="184"/>
      <c r="HD20" s="184"/>
      <c r="HE20" s="184"/>
      <c r="HF20" s="184"/>
      <c r="HG20" s="184"/>
      <c r="HH20" s="184"/>
      <c r="HI20" s="184"/>
      <c r="HJ20" s="184"/>
      <c r="HK20" s="184"/>
      <c r="HL20" s="184"/>
      <c r="HM20" s="184"/>
      <c r="HN20" s="184"/>
      <c r="HO20" s="184"/>
      <c r="HP20" s="184"/>
      <c r="HQ20" s="184"/>
      <c r="HR20" s="184"/>
      <c r="HS20" s="184"/>
      <c r="HT20" s="184"/>
      <c r="HU20" s="184"/>
      <c r="HV20" s="184"/>
      <c r="HW20" s="184"/>
      <c r="HX20" s="184"/>
      <c r="HY20" s="184"/>
      <c r="HZ20" s="184"/>
      <c r="IA20" s="184"/>
      <c r="IB20" s="234"/>
    </row>
    <row r="21" spans="1:236" ht="13.5" thickBot="1" x14ac:dyDescent="0.25">
      <c r="A21" s="1051" t="s">
        <v>17</v>
      </c>
      <c r="B21" s="475" t="s">
        <v>47</v>
      </c>
      <c r="C21" s="9"/>
      <c r="D21" s="10"/>
      <c r="E21" s="9"/>
      <c r="F21" s="10"/>
      <c r="G21" s="9"/>
      <c r="H21" s="10"/>
      <c r="I21" s="196">
        <f t="shared" ref="I21:I40" si="7">J21/2</f>
        <v>0</v>
      </c>
      <c r="J21" s="197">
        <f t="shared" ref="J21:J31" si="8">SUM(X21:AC21)</f>
        <v>0</v>
      </c>
      <c r="L21" s="1010" t="s">
        <v>101</v>
      </c>
      <c r="M21" s="1086" t="s">
        <v>102</v>
      </c>
      <c r="N21" s="1087"/>
      <c r="O21" s="1087"/>
      <c r="P21" s="1087"/>
      <c r="Q21" s="1087"/>
      <c r="R21" s="1088"/>
      <c r="S21" s="100"/>
      <c r="T21" s="100"/>
      <c r="U21" s="100"/>
      <c r="V21" s="1056" t="s">
        <v>17</v>
      </c>
      <c r="W21" s="101" t="s">
        <v>47</v>
      </c>
      <c r="X21" s="69" t="str">
        <f t="shared" ref="X21:X31" si="9">IF(C21="x",AD21,"")</f>
        <v/>
      </c>
      <c r="Y21" s="69" t="str">
        <f t="shared" ref="Y21:Y31" si="10">IF(D21="x",AE21,"")</f>
        <v/>
      </c>
      <c r="Z21" s="69" t="str">
        <f t="shared" ref="Z21:Z31" si="11">IF(E21="x",AD21,"")</f>
        <v/>
      </c>
      <c r="AA21" s="69" t="str">
        <f t="shared" ref="AA21:AA31" si="12">IF(F21="x",AE21,"")</f>
        <v/>
      </c>
      <c r="AB21" s="69" t="str">
        <f t="shared" ref="AB21:AB31" si="13">IF(G21="x",AF21,"")</f>
        <v/>
      </c>
      <c r="AC21" s="69" t="str">
        <f t="shared" ref="AC21:AC31" si="14">IF(H21="x",AG21,"")</f>
        <v/>
      </c>
      <c r="AD21" s="102">
        <v>1820</v>
      </c>
      <c r="AE21" s="102">
        <v>2720</v>
      </c>
      <c r="AF21" s="103">
        <v>2260</v>
      </c>
      <c r="AG21" s="102">
        <v>2850</v>
      </c>
      <c r="AH21" s="46"/>
      <c r="AI21" s="92"/>
      <c r="AJ21" s="93"/>
      <c r="AK21" s="94"/>
      <c r="AL21" s="94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  <c r="EI21" s="100"/>
      <c r="EJ21" s="100"/>
      <c r="EK21" s="100"/>
      <c r="EL21" s="100"/>
      <c r="EM21" s="100"/>
      <c r="EN21" s="100"/>
      <c r="EO21" s="100"/>
      <c r="EP21" s="100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L21" s="100"/>
      <c r="FM21" s="100"/>
      <c r="FN21" s="10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J21" s="100"/>
      <c r="GK21" s="100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  <c r="HI21" s="100"/>
      <c r="HJ21" s="10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</row>
    <row r="22" spans="1:236" x14ac:dyDescent="0.2">
      <c r="A22" s="1052"/>
      <c r="B22" s="473" t="s">
        <v>48</v>
      </c>
      <c r="C22" s="11"/>
      <c r="D22" s="12"/>
      <c r="E22" s="11"/>
      <c r="F22" s="12"/>
      <c r="G22" s="11"/>
      <c r="H22" s="12"/>
      <c r="I22" s="191">
        <f t="shared" si="7"/>
        <v>0</v>
      </c>
      <c r="J22" s="192">
        <f t="shared" si="8"/>
        <v>0</v>
      </c>
      <c r="L22" s="1011"/>
      <c r="M22" s="1082" t="s">
        <v>103</v>
      </c>
      <c r="N22" s="1083"/>
      <c r="O22" s="309"/>
      <c r="P22" s="7"/>
      <c r="Q22" s="355">
        <f>R22/2</f>
        <v>0</v>
      </c>
      <c r="R22" s="356">
        <f>IF(O22&gt;0,(SUM(AI22:AJ22)*O22),IF(P22&gt;0,(SUM(AI22:AJ22)*P22),0))</f>
        <v>0</v>
      </c>
      <c r="S22" s="117"/>
      <c r="T22" s="117"/>
      <c r="U22" s="117"/>
      <c r="V22" s="1057"/>
      <c r="W22" s="104" t="s">
        <v>48</v>
      </c>
      <c r="X22" s="69" t="str">
        <f t="shared" si="9"/>
        <v/>
      </c>
      <c r="Y22" s="69" t="str">
        <f t="shared" si="10"/>
        <v/>
      </c>
      <c r="Z22" s="69" t="str">
        <f t="shared" si="11"/>
        <v/>
      </c>
      <c r="AA22" s="69" t="str">
        <f t="shared" si="12"/>
        <v/>
      </c>
      <c r="AB22" s="69" t="str">
        <f t="shared" si="13"/>
        <v/>
      </c>
      <c r="AC22" s="69" t="str">
        <f t="shared" si="14"/>
        <v/>
      </c>
      <c r="AD22" s="102">
        <v>2210</v>
      </c>
      <c r="AE22" s="102">
        <v>3320</v>
      </c>
      <c r="AF22" s="103">
        <v>2650</v>
      </c>
      <c r="AG22" s="102">
        <v>3470</v>
      </c>
      <c r="AH22" s="46"/>
      <c r="AI22" s="105" t="str">
        <f>IF('New 6 Year'!O22&gt;=1,AK22,"")</f>
        <v/>
      </c>
      <c r="AJ22" s="106" t="str">
        <f>IF('New 6 Year'!P22&gt;=1,AL22,"")</f>
        <v/>
      </c>
      <c r="AK22" s="107">
        <v>850</v>
      </c>
      <c r="AL22" s="66">
        <v>1050</v>
      </c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  <c r="BS22" s="117"/>
      <c r="BT22" s="117"/>
      <c r="BU22" s="117"/>
      <c r="BV22" s="117"/>
      <c r="BW22" s="117"/>
      <c r="BX22" s="117"/>
      <c r="BY22" s="117"/>
      <c r="BZ22" s="117"/>
      <c r="CA22" s="117"/>
      <c r="CB22" s="117"/>
      <c r="CC22" s="117"/>
      <c r="CD22" s="117"/>
      <c r="CE22" s="117"/>
      <c r="CF22" s="117"/>
      <c r="CG22" s="117"/>
      <c r="CH22" s="117"/>
      <c r="CI22" s="117"/>
      <c r="CJ22" s="117"/>
      <c r="CK22" s="117"/>
      <c r="CL22" s="117"/>
      <c r="CM22" s="117"/>
      <c r="CN22" s="117"/>
      <c r="CO22" s="117"/>
      <c r="CP22" s="117"/>
      <c r="CQ22" s="117"/>
      <c r="CR22" s="117"/>
      <c r="CS22" s="117"/>
      <c r="CT22" s="117"/>
      <c r="CU22" s="117"/>
      <c r="CV22" s="117"/>
      <c r="CW22" s="117"/>
      <c r="CX22" s="117"/>
      <c r="CY22" s="117"/>
      <c r="CZ22" s="117"/>
      <c r="DA22" s="117"/>
      <c r="DB22" s="117"/>
      <c r="DC22" s="117"/>
      <c r="DD22" s="117"/>
      <c r="DE22" s="117"/>
      <c r="DF22" s="117"/>
      <c r="DG22" s="117"/>
      <c r="DH22" s="117"/>
      <c r="DI22" s="117"/>
      <c r="DJ22" s="117"/>
      <c r="DK22" s="117"/>
      <c r="DL22" s="117"/>
      <c r="DM22" s="117"/>
      <c r="DN22" s="117"/>
      <c r="DO22" s="117"/>
      <c r="DP22" s="117"/>
      <c r="DQ22" s="117"/>
      <c r="DR22" s="117"/>
      <c r="DS22" s="117"/>
      <c r="DT22" s="117"/>
      <c r="DU22" s="117"/>
      <c r="DV22" s="117"/>
      <c r="DW22" s="117"/>
      <c r="DX22" s="117"/>
      <c r="DY22" s="117"/>
      <c r="DZ22" s="117"/>
      <c r="EA22" s="117"/>
      <c r="EB22" s="117"/>
      <c r="EC22" s="117"/>
      <c r="ED22" s="117"/>
      <c r="EE22" s="117"/>
      <c r="EF22" s="117"/>
      <c r="EG22" s="117"/>
      <c r="EH22" s="117"/>
      <c r="EI22" s="117"/>
      <c r="EJ22" s="117"/>
      <c r="EK22" s="117"/>
      <c r="EL22" s="117"/>
      <c r="EM22" s="117"/>
      <c r="EN22" s="117"/>
      <c r="EO22" s="117"/>
      <c r="EP22" s="117"/>
      <c r="EQ22" s="117"/>
      <c r="ER22" s="117"/>
      <c r="ES22" s="117"/>
      <c r="ET22" s="117"/>
      <c r="EU22" s="117"/>
      <c r="EV22" s="117"/>
      <c r="EW22" s="117"/>
      <c r="EX22" s="117"/>
      <c r="EY22" s="117"/>
      <c r="EZ22" s="117"/>
      <c r="FA22" s="117"/>
      <c r="FB22" s="117"/>
      <c r="FC22" s="117"/>
      <c r="FD22" s="117"/>
      <c r="FE22" s="117"/>
      <c r="FF22" s="117"/>
      <c r="FG22" s="117"/>
      <c r="FH22" s="117"/>
      <c r="FI22" s="117"/>
      <c r="FJ22" s="117"/>
      <c r="FK22" s="117"/>
      <c r="FL22" s="117"/>
      <c r="FM22" s="117"/>
      <c r="FN22" s="117"/>
      <c r="FO22" s="117"/>
      <c r="FP22" s="117"/>
      <c r="FQ22" s="117"/>
      <c r="FR22" s="117"/>
      <c r="FS22" s="117"/>
      <c r="FT22" s="117"/>
      <c r="FU22" s="117"/>
      <c r="FV22" s="117"/>
      <c r="FW22" s="117"/>
      <c r="FX22" s="117"/>
      <c r="FY22" s="117"/>
      <c r="FZ22" s="117"/>
      <c r="GA22" s="117"/>
      <c r="GB22" s="117"/>
      <c r="GC22" s="117"/>
      <c r="GD22" s="117"/>
      <c r="GE22" s="117"/>
      <c r="GF22" s="117"/>
      <c r="GG22" s="117"/>
      <c r="GH22" s="117"/>
      <c r="GI22" s="117"/>
      <c r="GJ22" s="117"/>
      <c r="GK22" s="117"/>
      <c r="GL22" s="117"/>
      <c r="GM22" s="117"/>
      <c r="GN22" s="117"/>
      <c r="GO22" s="117"/>
      <c r="GP22" s="117"/>
      <c r="GQ22" s="117"/>
      <c r="GR22" s="117"/>
      <c r="GS22" s="117"/>
      <c r="GT22" s="117"/>
      <c r="GU22" s="117"/>
      <c r="GV22" s="117"/>
      <c r="GW22" s="117"/>
      <c r="GX22" s="117"/>
      <c r="GY22" s="117"/>
      <c r="GZ22" s="117"/>
      <c r="HA22" s="117"/>
      <c r="HB22" s="117"/>
      <c r="HC22" s="117"/>
      <c r="HD22" s="117"/>
      <c r="HE22" s="117"/>
      <c r="HF22" s="117"/>
      <c r="HG22" s="117"/>
      <c r="HH22" s="117"/>
      <c r="HI22" s="117"/>
      <c r="HJ22" s="117"/>
      <c r="HK22" s="117"/>
      <c r="HL22" s="117"/>
      <c r="HM22" s="117"/>
      <c r="HN22" s="117"/>
      <c r="HO22" s="117"/>
      <c r="HP22" s="117"/>
      <c r="HQ22" s="117"/>
      <c r="HR22" s="117"/>
      <c r="HS22" s="117"/>
      <c r="HT22" s="117"/>
      <c r="HU22" s="117"/>
      <c r="HV22" s="117"/>
      <c r="HW22" s="117"/>
      <c r="HX22" s="117"/>
      <c r="HY22" s="117"/>
      <c r="HZ22" s="117"/>
      <c r="IA22" s="117"/>
    </row>
    <row r="23" spans="1:236" x14ac:dyDescent="0.2">
      <c r="A23" s="1052"/>
      <c r="B23" s="473" t="s">
        <v>49</v>
      </c>
      <c r="C23" s="11"/>
      <c r="D23" s="12"/>
      <c r="E23" s="11"/>
      <c r="F23" s="12"/>
      <c r="G23" s="11"/>
      <c r="H23" s="12"/>
      <c r="I23" s="191">
        <f t="shared" si="7"/>
        <v>0</v>
      </c>
      <c r="J23" s="192">
        <f t="shared" si="8"/>
        <v>0</v>
      </c>
      <c r="L23" s="1011"/>
      <c r="M23" s="1084" t="s">
        <v>104</v>
      </c>
      <c r="N23" s="1085"/>
      <c r="O23" s="229"/>
      <c r="P23" s="4"/>
      <c r="Q23" s="211">
        <f>R23/2</f>
        <v>0</v>
      </c>
      <c r="R23" s="353">
        <f>IF(O23&gt;0,(SUM(AI23:AJ23)*O23),IF(P23&gt;0,(SUM(AI23:AJ23)*P23),0))</f>
        <v>0</v>
      </c>
      <c r="S23" s="117"/>
      <c r="T23" s="117"/>
      <c r="U23" s="117"/>
      <c r="V23" s="1057"/>
      <c r="W23" s="104" t="s">
        <v>49</v>
      </c>
      <c r="X23" s="69" t="str">
        <f t="shared" si="9"/>
        <v/>
      </c>
      <c r="Y23" s="69" t="str">
        <f t="shared" si="10"/>
        <v/>
      </c>
      <c r="Z23" s="69" t="str">
        <f t="shared" si="11"/>
        <v/>
      </c>
      <c r="AA23" s="69" t="str">
        <f t="shared" si="12"/>
        <v/>
      </c>
      <c r="AB23" s="69" t="str">
        <f t="shared" si="13"/>
        <v/>
      </c>
      <c r="AC23" s="69" t="str">
        <f t="shared" si="14"/>
        <v/>
      </c>
      <c r="AD23" s="102">
        <v>2700</v>
      </c>
      <c r="AE23" s="102">
        <v>4050</v>
      </c>
      <c r="AF23" s="103">
        <v>3140</v>
      </c>
      <c r="AG23" s="102">
        <v>4230</v>
      </c>
      <c r="AH23" s="46"/>
      <c r="AI23" s="108" t="str">
        <f>IF('New 6 Year'!O23&gt;=1,AK23,"")</f>
        <v/>
      </c>
      <c r="AJ23" s="109" t="str">
        <f>IF('New 6 Year'!P23&gt;=1,AL23,"")</f>
        <v/>
      </c>
      <c r="AK23" s="110">
        <v>1200</v>
      </c>
      <c r="AL23" s="74">
        <v>1400</v>
      </c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  <c r="BR23" s="117"/>
      <c r="BS23" s="117"/>
      <c r="BT23" s="117"/>
      <c r="BU23" s="117"/>
      <c r="BV23" s="117"/>
      <c r="BW23" s="117"/>
      <c r="BX23" s="117"/>
      <c r="BY23" s="117"/>
      <c r="BZ23" s="117"/>
      <c r="CA23" s="117"/>
      <c r="CB23" s="117"/>
      <c r="CC23" s="117"/>
      <c r="CD23" s="117"/>
      <c r="CE23" s="117"/>
      <c r="CF23" s="117"/>
      <c r="CG23" s="117"/>
      <c r="CH23" s="117"/>
      <c r="CI23" s="117"/>
      <c r="CJ23" s="117"/>
      <c r="CK23" s="117"/>
      <c r="CL23" s="117"/>
      <c r="CM23" s="117"/>
      <c r="CN23" s="117"/>
      <c r="CO23" s="117"/>
      <c r="CP23" s="117"/>
      <c r="CQ23" s="117"/>
      <c r="CR23" s="117"/>
      <c r="CS23" s="117"/>
      <c r="CT23" s="117"/>
      <c r="CU23" s="117"/>
      <c r="CV23" s="117"/>
      <c r="CW23" s="117"/>
      <c r="CX23" s="117"/>
      <c r="CY23" s="117"/>
      <c r="CZ23" s="117"/>
      <c r="DA23" s="117"/>
      <c r="DB23" s="117"/>
      <c r="DC23" s="117"/>
      <c r="DD23" s="117"/>
      <c r="DE23" s="117"/>
      <c r="DF23" s="117"/>
      <c r="DG23" s="117"/>
      <c r="DH23" s="117"/>
      <c r="DI23" s="117"/>
      <c r="DJ23" s="117"/>
      <c r="DK23" s="117"/>
      <c r="DL23" s="117"/>
      <c r="DM23" s="117"/>
      <c r="DN23" s="117"/>
      <c r="DO23" s="117"/>
      <c r="DP23" s="117"/>
      <c r="DQ23" s="117"/>
      <c r="DR23" s="117"/>
      <c r="DS23" s="117"/>
      <c r="DT23" s="117"/>
      <c r="DU23" s="117"/>
      <c r="DV23" s="117"/>
      <c r="DW23" s="117"/>
      <c r="DX23" s="117"/>
      <c r="DY23" s="117"/>
      <c r="DZ23" s="117"/>
      <c r="EA23" s="117"/>
      <c r="EB23" s="117"/>
      <c r="EC23" s="117"/>
      <c r="ED23" s="117"/>
      <c r="EE23" s="117"/>
      <c r="EF23" s="117"/>
      <c r="EG23" s="117"/>
      <c r="EH23" s="117"/>
      <c r="EI23" s="117"/>
      <c r="EJ23" s="117"/>
      <c r="EK23" s="117"/>
      <c r="EL23" s="117"/>
      <c r="EM23" s="117"/>
      <c r="EN23" s="117"/>
      <c r="EO23" s="117"/>
      <c r="EP23" s="117"/>
      <c r="EQ23" s="117"/>
      <c r="ER23" s="117"/>
      <c r="ES23" s="117"/>
      <c r="ET23" s="117"/>
      <c r="EU23" s="117"/>
      <c r="EV23" s="117"/>
      <c r="EW23" s="117"/>
      <c r="EX23" s="117"/>
      <c r="EY23" s="117"/>
      <c r="EZ23" s="117"/>
      <c r="FA23" s="117"/>
      <c r="FB23" s="117"/>
      <c r="FC23" s="117"/>
      <c r="FD23" s="117"/>
      <c r="FE23" s="117"/>
      <c r="FF23" s="117"/>
      <c r="FG23" s="117"/>
      <c r="FH23" s="117"/>
      <c r="FI23" s="117"/>
      <c r="FJ23" s="117"/>
      <c r="FK23" s="117"/>
      <c r="FL23" s="117"/>
      <c r="FM23" s="117"/>
      <c r="FN23" s="117"/>
      <c r="FO23" s="117"/>
      <c r="FP23" s="117"/>
      <c r="FQ23" s="117"/>
      <c r="FR23" s="117"/>
      <c r="FS23" s="117"/>
      <c r="FT23" s="117"/>
      <c r="FU23" s="117"/>
      <c r="FV23" s="117"/>
      <c r="FW23" s="117"/>
      <c r="FX23" s="117"/>
      <c r="FY23" s="117"/>
      <c r="FZ23" s="117"/>
      <c r="GA23" s="117"/>
      <c r="GB23" s="117"/>
      <c r="GC23" s="117"/>
      <c r="GD23" s="117"/>
      <c r="GE23" s="117"/>
      <c r="GF23" s="117"/>
      <c r="GG23" s="117"/>
      <c r="GH23" s="117"/>
      <c r="GI23" s="117"/>
      <c r="GJ23" s="117"/>
      <c r="GK23" s="117"/>
      <c r="GL23" s="117"/>
      <c r="GM23" s="117"/>
      <c r="GN23" s="117"/>
      <c r="GO23" s="117"/>
      <c r="GP23" s="117"/>
      <c r="GQ23" s="117"/>
      <c r="GR23" s="117"/>
      <c r="GS23" s="117"/>
      <c r="GT23" s="117"/>
      <c r="GU23" s="117"/>
      <c r="GV23" s="117"/>
      <c r="GW23" s="117"/>
      <c r="GX23" s="117"/>
      <c r="GY23" s="117"/>
      <c r="GZ23" s="117"/>
      <c r="HA23" s="117"/>
      <c r="HB23" s="117"/>
      <c r="HC23" s="117"/>
      <c r="HD23" s="117"/>
      <c r="HE23" s="117"/>
      <c r="HF23" s="117"/>
      <c r="HG23" s="117"/>
      <c r="HH23" s="117"/>
      <c r="HI23" s="117"/>
      <c r="HJ23" s="117"/>
      <c r="HK23" s="117"/>
      <c r="HL23" s="117"/>
      <c r="HM23" s="117"/>
      <c r="HN23" s="117"/>
      <c r="HO23" s="117"/>
      <c r="HP23" s="117"/>
      <c r="HQ23" s="117"/>
      <c r="HR23" s="117"/>
      <c r="HS23" s="117"/>
      <c r="HT23" s="117"/>
      <c r="HU23" s="117"/>
      <c r="HV23" s="117"/>
      <c r="HW23" s="117"/>
      <c r="HX23" s="117"/>
      <c r="HY23" s="117"/>
      <c r="HZ23" s="117"/>
      <c r="IA23" s="117"/>
    </row>
    <row r="24" spans="1:236" ht="13.5" thickBot="1" x14ac:dyDescent="0.25">
      <c r="A24" s="1052"/>
      <c r="B24" s="473" t="s">
        <v>50</v>
      </c>
      <c r="C24" s="11"/>
      <c r="D24" s="12"/>
      <c r="E24" s="615"/>
      <c r="F24" s="12"/>
      <c r="G24" s="11"/>
      <c r="H24" s="12"/>
      <c r="I24" s="191">
        <f t="shared" si="7"/>
        <v>0</v>
      </c>
      <c r="J24" s="192">
        <f t="shared" si="8"/>
        <v>0</v>
      </c>
      <c r="L24" s="1011"/>
      <c r="M24" s="1105" t="s">
        <v>105</v>
      </c>
      <c r="N24" s="1106"/>
      <c r="O24" s="22"/>
      <c r="P24" s="6"/>
      <c r="Q24" s="236">
        <f>R24/2</f>
        <v>0</v>
      </c>
      <c r="R24" s="354">
        <f>IF(O24&gt;0,(SUM(AI24:AJ24)*O24),IF(P24&gt;0,(SUM(AI24:AJ24)*P24),0))</f>
        <v>0</v>
      </c>
      <c r="S24" s="117"/>
      <c r="T24" s="117"/>
      <c r="U24" s="117"/>
      <c r="V24" s="1057"/>
      <c r="W24" s="104" t="s">
        <v>50</v>
      </c>
      <c r="X24" s="69" t="str">
        <f t="shared" si="9"/>
        <v/>
      </c>
      <c r="Y24" s="69" t="str">
        <f t="shared" si="10"/>
        <v/>
      </c>
      <c r="Z24" s="69" t="str">
        <f t="shared" si="11"/>
        <v/>
      </c>
      <c r="AA24" s="69" t="str">
        <f t="shared" si="12"/>
        <v/>
      </c>
      <c r="AB24" s="69" t="str">
        <f t="shared" si="13"/>
        <v/>
      </c>
      <c r="AC24" s="69" t="str">
        <f t="shared" si="14"/>
        <v/>
      </c>
      <c r="AD24" s="62">
        <v>3290</v>
      </c>
      <c r="AE24" s="62">
        <v>4940</v>
      </c>
      <c r="AF24" s="111">
        <v>3730</v>
      </c>
      <c r="AG24" s="62">
        <v>5160</v>
      </c>
      <c r="AH24" s="46"/>
      <c r="AI24" s="112" t="str">
        <f>IF('New 6 Year'!O24&gt;=1,AK24,"")</f>
        <v/>
      </c>
      <c r="AJ24" s="113" t="str">
        <f>IF('New 6 Year'!P24&gt;=1,AL24,"")</f>
        <v/>
      </c>
      <c r="AK24" s="114">
        <v>1400</v>
      </c>
      <c r="AL24" s="91">
        <v>1600</v>
      </c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  <c r="CA24" s="117"/>
      <c r="CB24" s="117"/>
      <c r="CC24" s="117"/>
      <c r="CD24" s="117"/>
      <c r="CE24" s="117"/>
      <c r="CF24" s="117"/>
      <c r="CG24" s="117"/>
      <c r="CH24" s="117"/>
      <c r="CI24" s="117"/>
      <c r="CJ24" s="117"/>
      <c r="CK24" s="117"/>
      <c r="CL24" s="117"/>
      <c r="CM24" s="117"/>
      <c r="CN24" s="117"/>
      <c r="CO24" s="117"/>
      <c r="CP24" s="117"/>
      <c r="CQ24" s="117"/>
      <c r="CR24" s="117"/>
      <c r="CS24" s="117"/>
      <c r="CT24" s="117"/>
      <c r="CU24" s="117"/>
      <c r="CV24" s="117"/>
      <c r="CW24" s="117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17"/>
      <c r="EU24" s="117"/>
      <c r="EV24" s="117"/>
      <c r="EW24" s="117"/>
      <c r="EX24" s="117"/>
      <c r="EY24" s="117"/>
      <c r="EZ24" s="117"/>
      <c r="FA24" s="117"/>
      <c r="FB24" s="117"/>
      <c r="FC24" s="117"/>
      <c r="FD24" s="117"/>
      <c r="FE24" s="117"/>
      <c r="FF24" s="117"/>
      <c r="FG24" s="117"/>
      <c r="FH24" s="117"/>
      <c r="FI24" s="117"/>
      <c r="FJ24" s="117"/>
      <c r="FK24" s="117"/>
      <c r="FL24" s="117"/>
      <c r="FM24" s="117"/>
      <c r="FN24" s="117"/>
      <c r="FO24" s="117"/>
      <c r="FP24" s="117"/>
      <c r="FQ24" s="117"/>
      <c r="FR24" s="117"/>
      <c r="FS24" s="117"/>
      <c r="FT24" s="117"/>
      <c r="FU24" s="117"/>
      <c r="FV24" s="117"/>
      <c r="FW24" s="117"/>
      <c r="FX24" s="117"/>
      <c r="FY24" s="117"/>
      <c r="FZ24" s="117"/>
      <c r="GA24" s="117"/>
      <c r="GB24" s="117"/>
      <c r="GC24" s="117"/>
      <c r="GD24" s="117"/>
      <c r="GE24" s="117"/>
      <c r="GF24" s="117"/>
      <c r="GG24" s="117"/>
      <c r="GH24" s="117"/>
      <c r="GI24" s="117"/>
      <c r="GJ24" s="117"/>
      <c r="GK24" s="117"/>
      <c r="GL24" s="117"/>
      <c r="GM24" s="117"/>
      <c r="GN24" s="117"/>
      <c r="GO24" s="117"/>
      <c r="GP24" s="117"/>
      <c r="GQ24" s="117"/>
      <c r="GR24" s="117"/>
      <c r="GS24" s="117"/>
      <c r="GT24" s="117"/>
      <c r="GU24" s="117"/>
      <c r="GV24" s="117"/>
      <c r="GW24" s="117"/>
      <c r="GX24" s="117"/>
      <c r="GY24" s="117"/>
      <c r="GZ24" s="117"/>
      <c r="HA24" s="117"/>
      <c r="HB24" s="117"/>
      <c r="HC24" s="117"/>
      <c r="HD24" s="117"/>
      <c r="HE24" s="117"/>
      <c r="HF24" s="117"/>
      <c r="HG24" s="117"/>
      <c r="HH24" s="117"/>
      <c r="HI24" s="117"/>
      <c r="HJ24" s="117"/>
      <c r="HK24" s="117"/>
      <c r="HL24" s="117"/>
      <c r="HM24" s="117"/>
      <c r="HN24" s="117"/>
      <c r="HO24" s="117"/>
      <c r="HP24" s="117"/>
      <c r="HQ24" s="117"/>
      <c r="HR24" s="117"/>
      <c r="HS24" s="117"/>
      <c r="HT24" s="117"/>
      <c r="HU24" s="117"/>
      <c r="HV24" s="117"/>
      <c r="HW24" s="117"/>
      <c r="HX24" s="117"/>
      <c r="HY24" s="117"/>
      <c r="HZ24" s="117"/>
      <c r="IA24" s="117"/>
    </row>
    <row r="25" spans="1:236" ht="13.5" thickBot="1" x14ac:dyDescent="0.25">
      <c r="A25" s="1052"/>
      <c r="B25" s="473" t="s">
        <v>51</v>
      </c>
      <c r="C25" s="11"/>
      <c r="D25" s="12"/>
      <c r="E25" s="11"/>
      <c r="F25" s="12"/>
      <c r="G25" s="11"/>
      <c r="H25" s="12"/>
      <c r="I25" s="191">
        <f t="shared" si="7"/>
        <v>0</v>
      </c>
      <c r="J25" s="192">
        <f t="shared" si="8"/>
        <v>0</v>
      </c>
      <c r="L25" s="1012"/>
      <c r="O25" s="26" t="s">
        <v>1</v>
      </c>
      <c r="P25" s="26" t="s">
        <v>1</v>
      </c>
      <c r="V25" s="1057"/>
      <c r="W25" s="104" t="s">
        <v>51</v>
      </c>
      <c r="X25" s="69" t="str">
        <f t="shared" si="9"/>
        <v/>
      </c>
      <c r="Y25" s="69" t="str">
        <f t="shared" si="10"/>
        <v/>
      </c>
      <c r="Z25" s="69" t="str">
        <f t="shared" si="11"/>
        <v/>
      </c>
      <c r="AA25" s="69" t="str">
        <f t="shared" si="12"/>
        <v/>
      </c>
      <c r="AB25" s="69" t="str">
        <f t="shared" si="13"/>
        <v/>
      </c>
      <c r="AC25" s="69" t="str">
        <f t="shared" si="14"/>
        <v/>
      </c>
      <c r="AD25" s="62">
        <v>4280</v>
      </c>
      <c r="AE25" s="62">
        <v>6150</v>
      </c>
      <c r="AF25" s="111">
        <v>4720</v>
      </c>
      <c r="AG25" s="62">
        <v>6370</v>
      </c>
      <c r="AH25" s="46"/>
      <c r="AI25" s="92"/>
      <c r="AJ25" s="93"/>
      <c r="AK25" s="94"/>
      <c r="AL25" s="94"/>
    </row>
    <row r="26" spans="1:236" ht="13.5" thickBot="1" x14ac:dyDescent="0.25">
      <c r="A26" s="1052"/>
      <c r="B26" s="473" t="s">
        <v>52</v>
      </c>
      <c r="C26" s="11"/>
      <c r="D26" s="12" t="s">
        <v>1</v>
      </c>
      <c r="E26" s="11"/>
      <c r="F26" s="12"/>
      <c r="G26" s="11"/>
      <c r="H26" s="12" t="s">
        <v>1</v>
      </c>
      <c r="I26" s="191">
        <f t="shared" si="7"/>
        <v>0</v>
      </c>
      <c r="J26" s="192">
        <f t="shared" si="8"/>
        <v>0</v>
      </c>
      <c r="L26" s="1012"/>
      <c r="M26" s="1086" t="s">
        <v>106</v>
      </c>
      <c r="N26" s="1087"/>
      <c r="O26" s="1087"/>
      <c r="P26" s="1087"/>
      <c r="Q26" s="1087"/>
      <c r="R26" s="1088"/>
      <c r="S26" s="100"/>
      <c r="T26" s="100"/>
      <c r="U26" s="100"/>
      <c r="V26" s="1057"/>
      <c r="W26" s="104" t="s">
        <v>52</v>
      </c>
      <c r="X26" s="69" t="str">
        <f t="shared" si="9"/>
        <v/>
      </c>
      <c r="Y26" s="69" t="str">
        <f t="shared" si="10"/>
        <v/>
      </c>
      <c r="Z26" s="69" t="str">
        <f t="shared" si="11"/>
        <v/>
      </c>
      <c r="AA26" s="69" t="str">
        <f t="shared" si="12"/>
        <v/>
      </c>
      <c r="AB26" s="69" t="str">
        <f t="shared" si="13"/>
        <v/>
      </c>
      <c r="AC26" s="69" t="str">
        <f t="shared" si="14"/>
        <v/>
      </c>
      <c r="AD26" s="62">
        <v>4830</v>
      </c>
      <c r="AE26" s="62">
        <v>6810</v>
      </c>
      <c r="AF26" s="111">
        <v>5270</v>
      </c>
      <c r="AG26" s="62">
        <v>7030</v>
      </c>
      <c r="AH26" s="46"/>
      <c r="AI26" s="92"/>
      <c r="AJ26" s="93"/>
      <c r="AK26" s="94"/>
      <c r="AL26" s="94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N26" s="100"/>
      <c r="EO26" s="100"/>
      <c r="EP26" s="100"/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L26" s="100"/>
      <c r="FM26" s="100"/>
      <c r="FN26" s="100"/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J26" s="100"/>
      <c r="GK26" s="100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  <c r="HI26" s="100"/>
      <c r="HJ26" s="100"/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</row>
    <row r="27" spans="1:236" x14ac:dyDescent="0.2">
      <c r="A27" s="1052"/>
      <c r="B27" s="472" t="s">
        <v>53</v>
      </c>
      <c r="C27" s="11"/>
      <c r="D27" s="12"/>
      <c r="E27" s="11"/>
      <c r="F27" s="12"/>
      <c r="G27" s="11"/>
      <c r="H27" s="12"/>
      <c r="I27" s="191">
        <f t="shared" si="7"/>
        <v>0</v>
      </c>
      <c r="J27" s="192">
        <f t="shared" si="8"/>
        <v>0</v>
      </c>
      <c r="L27" s="1011"/>
      <c r="M27" s="1082" t="s">
        <v>103</v>
      </c>
      <c r="N27" s="1083"/>
      <c r="O27" s="309"/>
      <c r="P27" s="7"/>
      <c r="Q27" s="355">
        <f>R27/2</f>
        <v>0</v>
      </c>
      <c r="R27" s="357">
        <f>IF(O27&gt;0,(SUM(AI27:AJ27)*O27),IF(P27&gt;0,(SUM(AI27:AJ27)*P27),0))</f>
        <v>0</v>
      </c>
      <c r="S27" s="117"/>
      <c r="T27" s="117"/>
      <c r="U27" s="117"/>
      <c r="V27" s="1057"/>
      <c r="W27" s="115" t="s">
        <v>53</v>
      </c>
      <c r="X27" s="69" t="str">
        <f t="shared" si="9"/>
        <v/>
      </c>
      <c r="Y27" s="69" t="str">
        <f t="shared" si="10"/>
        <v/>
      </c>
      <c r="Z27" s="69" t="str">
        <f t="shared" si="11"/>
        <v/>
      </c>
      <c r="AA27" s="69" t="str">
        <f t="shared" si="12"/>
        <v/>
      </c>
      <c r="AB27" s="69" t="str">
        <f t="shared" si="13"/>
        <v/>
      </c>
      <c r="AC27" s="69" t="str">
        <f t="shared" si="14"/>
        <v/>
      </c>
      <c r="AD27" s="62">
        <v>5490</v>
      </c>
      <c r="AE27" s="62">
        <v>7580</v>
      </c>
      <c r="AF27" s="111">
        <v>5930</v>
      </c>
      <c r="AG27" s="62">
        <v>7800</v>
      </c>
      <c r="AH27" s="46"/>
      <c r="AI27" s="105" t="str">
        <f>IF('New 6 Year'!O27&gt;=1,AK27,"")</f>
        <v/>
      </c>
      <c r="AJ27" s="106" t="str">
        <f>IF('New 6 Year'!P27&gt;=1,AL27,"")</f>
        <v/>
      </c>
      <c r="AK27" s="107">
        <v>950</v>
      </c>
      <c r="AL27" s="66">
        <v>1150</v>
      </c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7"/>
      <c r="BT27" s="117"/>
      <c r="BU27" s="117"/>
      <c r="BV27" s="117"/>
      <c r="BW27" s="117"/>
      <c r="BX27" s="117"/>
      <c r="BY27" s="117"/>
      <c r="BZ27" s="117"/>
      <c r="CA27" s="117"/>
      <c r="CB27" s="117"/>
      <c r="CC27" s="117"/>
      <c r="CD27" s="117"/>
      <c r="CE27" s="117"/>
      <c r="CF27" s="117"/>
      <c r="CG27" s="117"/>
      <c r="CH27" s="117"/>
      <c r="CI27" s="117"/>
      <c r="CJ27" s="117"/>
      <c r="CK27" s="117"/>
      <c r="CL27" s="117"/>
      <c r="CM27" s="117"/>
      <c r="CN27" s="117"/>
      <c r="CO27" s="117"/>
      <c r="CP27" s="117"/>
      <c r="CQ27" s="117"/>
      <c r="CR27" s="117"/>
      <c r="CS27" s="117"/>
      <c r="CT27" s="117"/>
      <c r="CU27" s="117"/>
      <c r="CV27" s="117"/>
      <c r="CW27" s="117"/>
      <c r="CX27" s="117"/>
      <c r="CY27" s="117"/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  <c r="DK27" s="117"/>
      <c r="DL27" s="117"/>
      <c r="DM27" s="117"/>
      <c r="DN27" s="117"/>
      <c r="DO27" s="117"/>
      <c r="DP27" s="117"/>
      <c r="DQ27" s="117"/>
      <c r="DR27" s="117"/>
      <c r="DS27" s="117"/>
      <c r="DT27" s="117"/>
      <c r="DU27" s="117"/>
      <c r="DV27" s="117"/>
      <c r="DW27" s="117"/>
      <c r="DX27" s="117"/>
      <c r="DY27" s="117"/>
      <c r="DZ27" s="117"/>
      <c r="EA27" s="117"/>
      <c r="EB27" s="117"/>
      <c r="EC27" s="117"/>
      <c r="ED27" s="117"/>
      <c r="EE27" s="117"/>
      <c r="EF27" s="117"/>
      <c r="EG27" s="117"/>
      <c r="EH27" s="117"/>
      <c r="EI27" s="117"/>
      <c r="EJ27" s="117"/>
      <c r="EK27" s="117"/>
      <c r="EL27" s="117"/>
      <c r="EM27" s="117"/>
      <c r="EN27" s="117"/>
      <c r="EO27" s="117"/>
      <c r="EP27" s="117"/>
      <c r="EQ27" s="117"/>
      <c r="ER27" s="117"/>
      <c r="ES27" s="117"/>
      <c r="ET27" s="117"/>
      <c r="EU27" s="117"/>
      <c r="EV27" s="117"/>
      <c r="EW27" s="117"/>
      <c r="EX27" s="117"/>
      <c r="EY27" s="117"/>
      <c r="EZ27" s="117"/>
      <c r="FA27" s="117"/>
      <c r="FB27" s="117"/>
      <c r="FC27" s="117"/>
      <c r="FD27" s="117"/>
      <c r="FE27" s="117"/>
      <c r="FF27" s="117"/>
      <c r="FG27" s="117"/>
      <c r="FH27" s="117"/>
      <c r="FI27" s="117"/>
      <c r="FJ27" s="117"/>
      <c r="FK27" s="117"/>
      <c r="FL27" s="117"/>
      <c r="FM27" s="117"/>
      <c r="FN27" s="117"/>
      <c r="FO27" s="117"/>
      <c r="FP27" s="117"/>
      <c r="FQ27" s="117"/>
      <c r="FR27" s="117"/>
      <c r="FS27" s="117"/>
      <c r="FT27" s="117"/>
      <c r="FU27" s="117"/>
      <c r="FV27" s="117"/>
      <c r="FW27" s="117"/>
      <c r="FX27" s="117"/>
      <c r="FY27" s="117"/>
      <c r="FZ27" s="117"/>
      <c r="GA27" s="117"/>
      <c r="GB27" s="117"/>
      <c r="GC27" s="117"/>
      <c r="GD27" s="117"/>
      <c r="GE27" s="117"/>
      <c r="GF27" s="117"/>
      <c r="GG27" s="117"/>
      <c r="GH27" s="117"/>
      <c r="GI27" s="117"/>
      <c r="GJ27" s="117"/>
      <c r="GK27" s="117"/>
      <c r="GL27" s="117"/>
      <c r="GM27" s="117"/>
      <c r="GN27" s="117"/>
      <c r="GO27" s="117"/>
      <c r="GP27" s="117"/>
      <c r="GQ27" s="117"/>
      <c r="GR27" s="117"/>
      <c r="GS27" s="117"/>
      <c r="GT27" s="117"/>
      <c r="GU27" s="117"/>
      <c r="GV27" s="117"/>
      <c r="GW27" s="117"/>
      <c r="GX27" s="117"/>
      <c r="GY27" s="117"/>
      <c r="GZ27" s="117"/>
      <c r="HA27" s="117"/>
      <c r="HB27" s="117"/>
      <c r="HC27" s="117"/>
      <c r="HD27" s="117"/>
      <c r="HE27" s="117"/>
      <c r="HF27" s="117"/>
      <c r="HG27" s="117"/>
      <c r="HH27" s="117"/>
      <c r="HI27" s="117"/>
      <c r="HJ27" s="117"/>
      <c r="HK27" s="117"/>
      <c r="HL27" s="117"/>
      <c r="HM27" s="117"/>
      <c r="HN27" s="117"/>
      <c r="HO27" s="117"/>
      <c r="HP27" s="117"/>
      <c r="HQ27" s="117"/>
      <c r="HR27" s="117"/>
      <c r="HS27" s="117"/>
      <c r="HT27" s="117"/>
      <c r="HU27" s="117"/>
      <c r="HV27" s="117"/>
      <c r="HW27" s="117"/>
      <c r="HX27" s="117"/>
      <c r="HY27" s="117"/>
      <c r="HZ27" s="117"/>
      <c r="IA27" s="117"/>
    </row>
    <row r="28" spans="1:236" x14ac:dyDescent="0.2">
      <c r="A28" s="1052"/>
      <c r="B28" s="472" t="s">
        <v>54</v>
      </c>
      <c r="C28" s="11"/>
      <c r="D28" s="12"/>
      <c r="E28" s="11"/>
      <c r="F28" s="678"/>
      <c r="G28" s="11"/>
      <c r="H28" s="12"/>
      <c r="I28" s="191">
        <f t="shared" si="7"/>
        <v>0</v>
      </c>
      <c r="J28" s="192">
        <f t="shared" si="8"/>
        <v>0</v>
      </c>
      <c r="L28" s="1011"/>
      <c r="M28" s="1084" t="s">
        <v>104</v>
      </c>
      <c r="N28" s="1085"/>
      <c r="O28" s="229"/>
      <c r="P28" s="4"/>
      <c r="Q28" s="211">
        <f>R28/2</f>
        <v>0</v>
      </c>
      <c r="R28" s="212">
        <f>IF(O28&gt;0,(SUM(AI28:AJ28)*O28),IF(P28&gt;0,(SUM(AI28:AJ28)*P28),0))</f>
        <v>0</v>
      </c>
      <c r="S28" s="117"/>
      <c r="T28" s="117"/>
      <c r="U28" s="117"/>
      <c r="V28" s="1057"/>
      <c r="W28" s="115" t="s">
        <v>54</v>
      </c>
      <c r="X28" s="69" t="str">
        <f t="shared" si="9"/>
        <v/>
      </c>
      <c r="Y28" s="69" t="str">
        <f t="shared" si="10"/>
        <v/>
      </c>
      <c r="Z28" s="69" t="str">
        <f t="shared" si="11"/>
        <v/>
      </c>
      <c r="AA28" s="69" t="str">
        <f t="shared" si="12"/>
        <v/>
      </c>
      <c r="AB28" s="69" t="str">
        <f t="shared" si="13"/>
        <v/>
      </c>
      <c r="AC28" s="69" t="str">
        <f t="shared" si="14"/>
        <v/>
      </c>
      <c r="AD28" s="62">
        <v>6040</v>
      </c>
      <c r="AE28" s="62">
        <v>8130</v>
      </c>
      <c r="AF28" s="111">
        <v>6480</v>
      </c>
      <c r="AG28" s="62">
        <v>8350</v>
      </c>
      <c r="AH28" s="46"/>
      <c r="AI28" s="108" t="str">
        <f>IF('New 6 Year'!O28&gt;=1,AK28,"")</f>
        <v/>
      </c>
      <c r="AJ28" s="109" t="str">
        <f>IF('New 6 Year'!P28&gt;=1,AL28,"")</f>
        <v/>
      </c>
      <c r="AK28" s="110">
        <v>1300</v>
      </c>
      <c r="AL28" s="74">
        <v>1500</v>
      </c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7"/>
      <c r="BT28" s="117"/>
      <c r="BU28" s="117"/>
      <c r="BV28" s="117"/>
      <c r="BW28" s="117"/>
      <c r="BX28" s="117"/>
      <c r="BY28" s="117"/>
      <c r="BZ28" s="117"/>
      <c r="CA28" s="117"/>
      <c r="CB28" s="117"/>
      <c r="CC28" s="117"/>
      <c r="CD28" s="117"/>
      <c r="CE28" s="117"/>
      <c r="CF28" s="117"/>
      <c r="CG28" s="117"/>
      <c r="CH28" s="117"/>
      <c r="CI28" s="117"/>
      <c r="CJ28" s="117"/>
      <c r="CK28" s="117"/>
      <c r="CL28" s="117"/>
      <c r="CM28" s="117"/>
      <c r="CN28" s="117"/>
      <c r="CO28" s="117"/>
      <c r="CP28" s="117"/>
      <c r="CQ28" s="117"/>
      <c r="CR28" s="117"/>
      <c r="CS28" s="117"/>
      <c r="CT28" s="117"/>
      <c r="CU28" s="117"/>
      <c r="CV28" s="117"/>
      <c r="CW28" s="117"/>
      <c r="CX28" s="117"/>
      <c r="CY28" s="117"/>
      <c r="CZ28" s="117"/>
      <c r="DA28" s="117"/>
      <c r="DB28" s="117"/>
      <c r="DC28" s="117"/>
      <c r="DD28" s="117"/>
      <c r="DE28" s="117"/>
      <c r="DF28" s="117"/>
      <c r="DG28" s="117"/>
      <c r="DH28" s="117"/>
      <c r="DI28" s="117"/>
      <c r="DJ28" s="117"/>
      <c r="DK28" s="117"/>
      <c r="DL28" s="117"/>
      <c r="DM28" s="117"/>
      <c r="DN28" s="117"/>
      <c r="DO28" s="117"/>
      <c r="DP28" s="117"/>
      <c r="DQ28" s="117"/>
      <c r="DR28" s="117"/>
      <c r="DS28" s="117"/>
      <c r="DT28" s="117"/>
      <c r="DU28" s="117"/>
      <c r="DV28" s="117"/>
      <c r="DW28" s="117"/>
      <c r="DX28" s="117"/>
      <c r="DY28" s="117"/>
      <c r="DZ28" s="117"/>
      <c r="EA28" s="117"/>
      <c r="EB28" s="117"/>
      <c r="EC28" s="117"/>
      <c r="ED28" s="117"/>
      <c r="EE28" s="117"/>
      <c r="EF28" s="117"/>
      <c r="EG28" s="117"/>
      <c r="EH28" s="117"/>
      <c r="EI28" s="117"/>
      <c r="EJ28" s="117"/>
      <c r="EK28" s="117"/>
      <c r="EL28" s="117"/>
      <c r="EM28" s="117"/>
      <c r="EN28" s="117"/>
      <c r="EO28" s="117"/>
      <c r="EP28" s="117"/>
      <c r="EQ28" s="117"/>
      <c r="ER28" s="117"/>
      <c r="ES28" s="117"/>
      <c r="ET28" s="117"/>
      <c r="EU28" s="117"/>
      <c r="EV28" s="117"/>
      <c r="EW28" s="117"/>
      <c r="EX28" s="117"/>
      <c r="EY28" s="117"/>
      <c r="EZ28" s="117"/>
      <c r="FA28" s="117"/>
      <c r="FB28" s="117"/>
      <c r="FC28" s="117"/>
      <c r="FD28" s="117"/>
      <c r="FE28" s="117"/>
      <c r="FF28" s="117"/>
      <c r="FG28" s="117"/>
      <c r="FH28" s="117"/>
      <c r="FI28" s="117"/>
      <c r="FJ28" s="117"/>
      <c r="FK28" s="117"/>
      <c r="FL28" s="117"/>
      <c r="FM28" s="117"/>
      <c r="FN28" s="117"/>
      <c r="FO28" s="117"/>
      <c r="FP28" s="117"/>
      <c r="FQ28" s="117"/>
      <c r="FR28" s="117"/>
      <c r="FS28" s="117"/>
      <c r="FT28" s="117"/>
      <c r="FU28" s="117"/>
      <c r="FV28" s="117"/>
      <c r="FW28" s="117"/>
      <c r="FX28" s="117"/>
      <c r="FY28" s="117"/>
      <c r="FZ28" s="117"/>
      <c r="GA28" s="117"/>
      <c r="GB28" s="117"/>
      <c r="GC28" s="117"/>
      <c r="GD28" s="117"/>
      <c r="GE28" s="117"/>
      <c r="GF28" s="117"/>
      <c r="GG28" s="117"/>
      <c r="GH28" s="117"/>
      <c r="GI28" s="117"/>
      <c r="GJ28" s="117"/>
      <c r="GK28" s="117"/>
      <c r="GL28" s="117"/>
      <c r="GM28" s="117"/>
      <c r="GN28" s="117"/>
      <c r="GO28" s="117"/>
      <c r="GP28" s="117"/>
      <c r="GQ28" s="117"/>
      <c r="GR28" s="117"/>
      <c r="GS28" s="117"/>
      <c r="GT28" s="117"/>
      <c r="GU28" s="117"/>
      <c r="GV28" s="117"/>
      <c r="GW28" s="117"/>
      <c r="GX28" s="117"/>
      <c r="GY28" s="117"/>
      <c r="GZ28" s="117"/>
      <c r="HA28" s="117"/>
      <c r="HB28" s="117"/>
      <c r="HC28" s="117"/>
      <c r="HD28" s="117"/>
      <c r="HE28" s="117"/>
      <c r="HF28" s="117"/>
      <c r="HG28" s="117"/>
      <c r="HH28" s="117"/>
      <c r="HI28" s="117"/>
      <c r="HJ28" s="117"/>
      <c r="HK28" s="117"/>
      <c r="HL28" s="117"/>
      <c r="HM28" s="117"/>
      <c r="HN28" s="117"/>
      <c r="HO28" s="117"/>
      <c r="HP28" s="117"/>
      <c r="HQ28" s="117"/>
      <c r="HR28" s="117"/>
      <c r="HS28" s="117"/>
      <c r="HT28" s="117"/>
      <c r="HU28" s="117"/>
      <c r="HV28" s="117"/>
      <c r="HW28" s="117"/>
      <c r="HX28" s="117"/>
      <c r="HY28" s="117"/>
      <c r="HZ28" s="117"/>
      <c r="IA28" s="117"/>
    </row>
    <row r="29" spans="1:236" ht="13.5" thickBot="1" x14ac:dyDescent="0.25">
      <c r="A29" s="1052"/>
      <c r="B29" s="472" t="s">
        <v>55</v>
      </c>
      <c r="C29" s="11"/>
      <c r="D29" s="12"/>
      <c r="E29" s="11"/>
      <c r="F29" s="12"/>
      <c r="G29" s="11"/>
      <c r="H29" s="12"/>
      <c r="I29" s="191">
        <f t="shared" si="7"/>
        <v>0</v>
      </c>
      <c r="J29" s="192">
        <f t="shared" si="8"/>
        <v>0</v>
      </c>
      <c r="L29" s="1013"/>
      <c r="M29" s="1105" t="s">
        <v>105</v>
      </c>
      <c r="N29" s="1106"/>
      <c r="O29" s="22"/>
      <c r="P29" s="6"/>
      <c r="Q29" s="236">
        <f>R29/2</f>
        <v>0</v>
      </c>
      <c r="R29" s="237">
        <f>IF(O29&gt;0,(SUM(AI29:AJ29)*O29),IF(P29&gt;0,(SUM(AI29:AJ29)*P29),0))</f>
        <v>0</v>
      </c>
      <c r="S29" s="117"/>
      <c r="T29" s="117"/>
      <c r="U29" s="117"/>
      <c r="V29" s="1057"/>
      <c r="W29" s="115" t="s">
        <v>55</v>
      </c>
      <c r="X29" s="69" t="str">
        <f t="shared" si="9"/>
        <v/>
      </c>
      <c r="Y29" s="69" t="str">
        <f t="shared" si="10"/>
        <v/>
      </c>
      <c r="Z29" s="69" t="str">
        <f t="shared" si="11"/>
        <v/>
      </c>
      <c r="AA29" s="69" t="str">
        <f t="shared" si="12"/>
        <v/>
      </c>
      <c r="AB29" s="69" t="str">
        <f t="shared" si="13"/>
        <v/>
      </c>
      <c r="AC29" s="69" t="str">
        <f t="shared" si="14"/>
        <v/>
      </c>
      <c r="AD29" s="111">
        <v>6700</v>
      </c>
      <c r="AE29" s="62">
        <v>8900</v>
      </c>
      <c r="AF29" s="111">
        <v>7140</v>
      </c>
      <c r="AG29" s="62">
        <v>9120</v>
      </c>
      <c r="AH29" s="46"/>
      <c r="AI29" s="112" t="str">
        <f>IF('New 6 Year'!O29&gt;=1,AK29,"")</f>
        <v/>
      </c>
      <c r="AJ29" s="113" t="str">
        <f>IF('New 6 Year'!P29&gt;=1,AL29,"")</f>
        <v/>
      </c>
      <c r="AK29" s="114">
        <v>1500</v>
      </c>
      <c r="AL29" s="91">
        <v>1700</v>
      </c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117"/>
      <c r="BX29" s="117"/>
      <c r="BY29" s="117"/>
      <c r="BZ29" s="117"/>
      <c r="CA29" s="117"/>
      <c r="CB29" s="117"/>
      <c r="CC29" s="117"/>
      <c r="CD29" s="117"/>
      <c r="CE29" s="117"/>
      <c r="CF29" s="117"/>
      <c r="CG29" s="117"/>
      <c r="CH29" s="117"/>
      <c r="CI29" s="117"/>
      <c r="CJ29" s="117"/>
      <c r="CK29" s="117"/>
      <c r="CL29" s="117"/>
      <c r="CM29" s="117"/>
      <c r="CN29" s="117"/>
      <c r="CO29" s="117"/>
      <c r="CP29" s="117"/>
      <c r="CQ29" s="117"/>
      <c r="CR29" s="117"/>
      <c r="CS29" s="117"/>
      <c r="CT29" s="117"/>
      <c r="CU29" s="117"/>
      <c r="CV29" s="117"/>
      <c r="CW29" s="117"/>
      <c r="CX29" s="117"/>
      <c r="CY29" s="117"/>
      <c r="CZ29" s="117"/>
      <c r="DA29" s="117"/>
      <c r="DB29" s="117"/>
      <c r="DC29" s="117"/>
      <c r="DD29" s="117"/>
      <c r="DE29" s="117"/>
      <c r="DF29" s="117"/>
      <c r="DG29" s="117"/>
      <c r="DH29" s="117"/>
      <c r="DI29" s="117"/>
      <c r="DJ29" s="117"/>
      <c r="DK29" s="117"/>
      <c r="DL29" s="117"/>
      <c r="DM29" s="117"/>
      <c r="DN29" s="117"/>
      <c r="DO29" s="117"/>
      <c r="DP29" s="117"/>
      <c r="DQ29" s="117"/>
      <c r="DR29" s="117"/>
      <c r="DS29" s="117"/>
      <c r="DT29" s="117"/>
      <c r="DU29" s="117"/>
      <c r="DV29" s="117"/>
      <c r="DW29" s="117"/>
      <c r="DX29" s="117"/>
      <c r="DY29" s="117"/>
      <c r="DZ29" s="117"/>
      <c r="EA29" s="117"/>
      <c r="EB29" s="117"/>
      <c r="EC29" s="117"/>
      <c r="ED29" s="117"/>
      <c r="EE29" s="117"/>
      <c r="EF29" s="117"/>
      <c r="EG29" s="117"/>
      <c r="EH29" s="117"/>
      <c r="EI29" s="117"/>
      <c r="EJ29" s="117"/>
      <c r="EK29" s="117"/>
      <c r="EL29" s="117"/>
      <c r="EM29" s="117"/>
      <c r="EN29" s="117"/>
      <c r="EO29" s="117"/>
      <c r="EP29" s="117"/>
      <c r="EQ29" s="117"/>
      <c r="ER29" s="117"/>
      <c r="ES29" s="117"/>
      <c r="ET29" s="117"/>
      <c r="EU29" s="117"/>
      <c r="EV29" s="117"/>
      <c r="EW29" s="117"/>
      <c r="EX29" s="117"/>
      <c r="EY29" s="117"/>
      <c r="EZ29" s="117"/>
      <c r="FA29" s="117"/>
      <c r="FB29" s="117"/>
      <c r="FC29" s="117"/>
      <c r="FD29" s="117"/>
      <c r="FE29" s="117"/>
      <c r="FF29" s="117"/>
      <c r="FG29" s="117"/>
      <c r="FH29" s="117"/>
      <c r="FI29" s="117"/>
      <c r="FJ29" s="117"/>
      <c r="FK29" s="117"/>
      <c r="FL29" s="117"/>
      <c r="FM29" s="117"/>
      <c r="FN29" s="117"/>
      <c r="FO29" s="117"/>
      <c r="FP29" s="117"/>
      <c r="FQ29" s="117"/>
      <c r="FR29" s="117"/>
      <c r="FS29" s="117"/>
      <c r="FT29" s="117"/>
      <c r="FU29" s="117"/>
      <c r="FV29" s="117"/>
      <c r="FW29" s="117"/>
      <c r="FX29" s="117"/>
      <c r="FY29" s="117"/>
      <c r="FZ29" s="117"/>
      <c r="GA29" s="117"/>
      <c r="GB29" s="117"/>
      <c r="GC29" s="117"/>
      <c r="GD29" s="117"/>
      <c r="GE29" s="117"/>
      <c r="GF29" s="117"/>
      <c r="GG29" s="117"/>
      <c r="GH29" s="117"/>
      <c r="GI29" s="117"/>
      <c r="GJ29" s="117"/>
      <c r="GK29" s="117"/>
      <c r="GL29" s="117"/>
      <c r="GM29" s="117"/>
      <c r="GN29" s="117"/>
      <c r="GO29" s="117"/>
      <c r="GP29" s="117"/>
      <c r="GQ29" s="117"/>
      <c r="GR29" s="117"/>
      <c r="GS29" s="117"/>
      <c r="GT29" s="117"/>
      <c r="GU29" s="117"/>
      <c r="GV29" s="117"/>
      <c r="GW29" s="117"/>
      <c r="GX29" s="117"/>
      <c r="GY29" s="117"/>
      <c r="GZ29" s="117"/>
      <c r="HA29" s="117"/>
      <c r="HB29" s="117"/>
      <c r="HC29" s="117"/>
      <c r="HD29" s="117"/>
      <c r="HE29" s="117"/>
      <c r="HF29" s="117"/>
      <c r="HG29" s="117"/>
      <c r="HH29" s="117"/>
      <c r="HI29" s="117"/>
      <c r="HJ29" s="117"/>
      <c r="HK29" s="117"/>
      <c r="HL29" s="117"/>
      <c r="HM29" s="117"/>
      <c r="HN29" s="117"/>
      <c r="HO29" s="117"/>
      <c r="HP29" s="117"/>
      <c r="HQ29" s="117"/>
      <c r="HR29" s="117"/>
      <c r="HS29" s="117"/>
      <c r="HT29" s="117"/>
      <c r="HU29" s="117"/>
      <c r="HV29" s="117"/>
      <c r="HW29" s="117"/>
      <c r="HX29" s="117"/>
      <c r="HY29" s="117"/>
      <c r="HZ29" s="117"/>
      <c r="IA29" s="117"/>
    </row>
    <row r="30" spans="1:236" x14ac:dyDescent="0.2">
      <c r="A30" s="1052"/>
      <c r="B30" s="472" t="s">
        <v>56</v>
      </c>
      <c r="C30" s="11"/>
      <c r="D30" s="12"/>
      <c r="E30" s="11"/>
      <c r="F30" s="12"/>
      <c r="G30" s="11"/>
      <c r="H30" s="12"/>
      <c r="I30" s="191">
        <f t="shared" si="7"/>
        <v>0</v>
      </c>
      <c r="J30" s="192">
        <f t="shared" si="8"/>
        <v>0</v>
      </c>
      <c r="L30" s="116"/>
      <c r="M30" s="216"/>
      <c r="N30" s="216"/>
      <c r="O30" s="58"/>
      <c r="P30" s="58"/>
      <c r="Q30" s="117"/>
      <c r="R30" s="117"/>
      <c r="S30" s="117"/>
      <c r="T30" s="117"/>
      <c r="U30" s="117"/>
      <c r="V30" s="1057"/>
      <c r="W30" s="115" t="s">
        <v>56</v>
      </c>
      <c r="X30" s="69" t="str">
        <f t="shared" si="9"/>
        <v/>
      </c>
      <c r="Y30" s="69" t="str">
        <f t="shared" si="10"/>
        <v/>
      </c>
      <c r="Z30" s="69" t="str">
        <f t="shared" si="11"/>
        <v/>
      </c>
      <c r="AA30" s="69" t="str">
        <f t="shared" si="12"/>
        <v/>
      </c>
      <c r="AB30" s="69" t="str">
        <f t="shared" si="13"/>
        <v/>
      </c>
      <c r="AC30" s="69" t="str">
        <f t="shared" si="14"/>
        <v/>
      </c>
      <c r="AD30" s="111">
        <v>7470</v>
      </c>
      <c r="AE30" s="62">
        <v>9890</v>
      </c>
      <c r="AF30" s="111">
        <v>7910</v>
      </c>
      <c r="AG30" s="62">
        <v>10110</v>
      </c>
      <c r="AH30" s="46"/>
      <c r="AI30" s="118"/>
      <c r="AJ30" s="119"/>
      <c r="AK30" s="120"/>
      <c r="AL30" s="94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17"/>
      <c r="BV30" s="117"/>
      <c r="BW30" s="117"/>
      <c r="BX30" s="117"/>
      <c r="BY30" s="117"/>
      <c r="BZ30" s="117"/>
      <c r="CA30" s="117"/>
      <c r="CB30" s="117"/>
      <c r="CC30" s="117"/>
      <c r="CD30" s="117"/>
      <c r="CE30" s="117"/>
      <c r="CF30" s="117"/>
      <c r="CG30" s="117"/>
      <c r="CH30" s="117"/>
      <c r="CI30" s="117"/>
      <c r="CJ30" s="117"/>
      <c r="CK30" s="117"/>
      <c r="CL30" s="117"/>
      <c r="CM30" s="117"/>
      <c r="CN30" s="117"/>
      <c r="CO30" s="117"/>
      <c r="CP30" s="117"/>
      <c r="CQ30" s="117"/>
      <c r="CR30" s="117"/>
      <c r="CS30" s="117"/>
      <c r="CT30" s="117"/>
      <c r="CU30" s="117"/>
      <c r="CV30" s="117"/>
      <c r="CW30" s="117"/>
      <c r="CX30" s="117"/>
      <c r="CY30" s="117"/>
      <c r="CZ30" s="117"/>
      <c r="DA30" s="117"/>
      <c r="DB30" s="117"/>
      <c r="DC30" s="117"/>
      <c r="DD30" s="117"/>
      <c r="DE30" s="117"/>
      <c r="DF30" s="117"/>
      <c r="DG30" s="117"/>
      <c r="DH30" s="117"/>
      <c r="DI30" s="117"/>
      <c r="DJ30" s="117"/>
      <c r="DK30" s="117"/>
      <c r="DL30" s="117"/>
      <c r="DM30" s="117"/>
      <c r="DN30" s="117"/>
      <c r="DO30" s="117"/>
      <c r="DP30" s="117"/>
      <c r="DQ30" s="117"/>
      <c r="DR30" s="117"/>
      <c r="DS30" s="117"/>
      <c r="DT30" s="117"/>
      <c r="DU30" s="117"/>
      <c r="DV30" s="117"/>
      <c r="DW30" s="117"/>
      <c r="DX30" s="117"/>
      <c r="DY30" s="117"/>
      <c r="DZ30" s="117"/>
      <c r="EA30" s="117"/>
      <c r="EB30" s="117"/>
      <c r="EC30" s="117"/>
      <c r="ED30" s="117"/>
      <c r="EE30" s="117"/>
      <c r="EF30" s="117"/>
      <c r="EG30" s="117"/>
      <c r="EH30" s="117"/>
      <c r="EI30" s="117"/>
      <c r="EJ30" s="117"/>
      <c r="EK30" s="117"/>
      <c r="EL30" s="117"/>
      <c r="EM30" s="117"/>
      <c r="EN30" s="117"/>
      <c r="EO30" s="117"/>
      <c r="EP30" s="117"/>
      <c r="EQ30" s="117"/>
      <c r="ER30" s="117"/>
      <c r="ES30" s="117"/>
      <c r="ET30" s="117"/>
      <c r="EU30" s="117"/>
      <c r="EV30" s="117"/>
      <c r="EW30" s="117"/>
      <c r="EX30" s="117"/>
      <c r="EY30" s="117"/>
      <c r="EZ30" s="117"/>
      <c r="FA30" s="117"/>
      <c r="FB30" s="117"/>
      <c r="FC30" s="117"/>
      <c r="FD30" s="117"/>
      <c r="FE30" s="117"/>
      <c r="FF30" s="117"/>
      <c r="FG30" s="117"/>
      <c r="FH30" s="117"/>
      <c r="FI30" s="117"/>
      <c r="FJ30" s="117"/>
      <c r="FK30" s="117"/>
      <c r="FL30" s="117"/>
      <c r="FM30" s="117"/>
      <c r="FN30" s="117"/>
      <c r="FO30" s="117"/>
      <c r="FP30" s="117"/>
      <c r="FQ30" s="117"/>
      <c r="FR30" s="117"/>
      <c r="FS30" s="117"/>
      <c r="FT30" s="117"/>
      <c r="FU30" s="117"/>
      <c r="FV30" s="117"/>
      <c r="FW30" s="117"/>
      <c r="FX30" s="117"/>
      <c r="FY30" s="117"/>
      <c r="FZ30" s="117"/>
      <c r="GA30" s="117"/>
      <c r="GB30" s="117"/>
      <c r="GC30" s="117"/>
      <c r="GD30" s="117"/>
      <c r="GE30" s="117"/>
      <c r="GF30" s="117"/>
      <c r="GG30" s="117"/>
      <c r="GH30" s="117"/>
      <c r="GI30" s="117"/>
      <c r="GJ30" s="117"/>
      <c r="GK30" s="117"/>
      <c r="GL30" s="117"/>
      <c r="GM30" s="117"/>
      <c r="GN30" s="117"/>
      <c r="GO30" s="117"/>
      <c r="GP30" s="117"/>
      <c r="GQ30" s="117"/>
      <c r="GR30" s="117"/>
      <c r="GS30" s="117"/>
      <c r="GT30" s="117"/>
      <c r="GU30" s="117"/>
      <c r="GV30" s="117"/>
      <c r="GW30" s="117"/>
      <c r="GX30" s="117"/>
      <c r="GY30" s="117"/>
      <c r="GZ30" s="117"/>
      <c r="HA30" s="117"/>
      <c r="HB30" s="117"/>
      <c r="HC30" s="117"/>
      <c r="HD30" s="117"/>
      <c r="HE30" s="117"/>
      <c r="HF30" s="117"/>
      <c r="HG30" s="117"/>
      <c r="HH30" s="117"/>
      <c r="HI30" s="117"/>
      <c r="HJ30" s="117"/>
      <c r="HK30" s="117"/>
      <c r="HL30" s="117"/>
      <c r="HM30" s="117"/>
      <c r="HN30" s="117"/>
      <c r="HO30" s="117"/>
      <c r="HP30" s="117"/>
      <c r="HQ30" s="117"/>
      <c r="HR30" s="117"/>
      <c r="HS30" s="117"/>
      <c r="HT30" s="117"/>
      <c r="HU30" s="117"/>
      <c r="HV30" s="117"/>
      <c r="HW30" s="117"/>
      <c r="HX30" s="117"/>
      <c r="HY30" s="117"/>
      <c r="HZ30" s="117"/>
      <c r="IA30" s="117"/>
    </row>
    <row r="31" spans="1:236" ht="13.5" thickBot="1" x14ac:dyDescent="0.25">
      <c r="A31" s="1053"/>
      <c r="B31" s="476" t="s">
        <v>57</v>
      </c>
      <c r="C31" s="18"/>
      <c r="D31" s="19"/>
      <c r="E31" s="18"/>
      <c r="F31" s="19"/>
      <c r="G31" s="18"/>
      <c r="H31" s="19" t="s">
        <v>1</v>
      </c>
      <c r="I31" s="193">
        <f t="shared" si="7"/>
        <v>0</v>
      </c>
      <c r="J31" s="194">
        <f t="shared" si="8"/>
        <v>0</v>
      </c>
      <c r="L31" s="469"/>
      <c r="M31" s="469"/>
      <c r="N31" s="469"/>
      <c r="O31" s="469"/>
      <c r="P31" s="469"/>
      <c r="Q31" s="179"/>
      <c r="R31" s="179"/>
      <c r="S31" s="179"/>
      <c r="T31" s="179"/>
      <c r="U31" s="179"/>
      <c r="V31" s="1058"/>
      <c r="W31" s="115" t="s">
        <v>57</v>
      </c>
      <c r="X31" s="122" t="str">
        <f t="shared" si="9"/>
        <v/>
      </c>
      <c r="Y31" s="122" t="str">
        <f t="shared" si="10"/>
        <v/>
      </c>
      <c r="Z31" s="122" t="str">
        <f t="shared" si="11"/>
        <v/>
      </c>
      <c r="AA31" s="122" t="str">
        <f t="shared" si="12"/>
        <v/>
      </c>
      <c r="AB31" s="122" t="str">
        <f t="shared" si="13"/>
        <v/>
      </c>
      <c r="AC31" s="122" t="str">
        <f t="shared" si="14"/>
        <v/>
      </c>
      <c r="AD31" s="111">
        <v>8690</v>
      </c>
      <c r="AE31" s="62">
        <v>11550</v>
      </c>
      <c r="AF31" s="111">
        <v>9790</v>
      </c>
      <c r="AG31" s="62">
        <v>12650</v>
      </c>
      <c r="AH31" s="46"/>
      <c r="AI31" s="118"/>
      <c r="AJ31" s="119"/>
      <c r="AK31" s="120"/>
      <c r="AL31" s="94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  <c r="BU31" s="179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79"/>
      <c r="CG31" s="179"/>
      <c r="CH31" s="179"/>
      <c r="CI31" s="179"/>
      <c r="CJ31" s="179"/>
      <c r="CK31" s="179"/>
      <c r="CL31" s="179"/>
      <c r="CM31" s="179"/>
      <c r="CN31" s="179"/>
      <c r="CO31" s="179"/>
      <c r="CP31" s="179"/>
      <c r="CQ31" s="179"/>
      <c r="CR31" s="179"/>
      <c r="CS31" s="179"/>
      <c r="CT31" s="179"/>
      <c r="CU31" s="179"/>
      <c r="CV31" s="179"/>
      <c r="CW31" s="179"/>
      <c r="CX31" s="179"/>
      <c r="CY31" s="179"/>
      <c r="CZ31" s="179"/>
      <c r="DA31" s="179"/>
      <c r="DB31" s="179"/>
      <c r="DC31" s="179"/>
      <c r="DD31" s="179"/>
      <c r="DE31" s="179"/>
      <c r="DF31" s="179"/>
      <c r="DG31" s="179"/>
      <c r="DH31" s="179"/>
      <c r="DI31" s="179"/>
      <c r="DJ31" s="179"/>
      <c r="DK31" s="179"/>
      <c r="DL31" s="179"/>
      <c r="DM31" s="179"/>
      <c r="DN31" s="179"/>
      <c r="DO31" s="179"/>
      <c r="DP31" s="179"/>
      <c r="DQ31" s="179"/>
      <c r="DR31" s="179"/>
      <c r="DS31" s="179"/>
      <c r="DT31" s="179"/>
      <c r="DU31" s="179"/>
      <c r="DV31" s="179"/>
      <c r="DW31" s="179"/>
      <c r="DX31" s="179"/>
      <c r="DY31" s="179"/>
      <c r="DZ31" s="179"/>
      <c r="EA31" s="179"/>
      <c r="EB31" s="179"/>
      <c r="EC31" s="179"/>
      <c r="ED31" s="179"/>
      <c r="EE31" s="179"/>
      <c r="EF31" s="179"/>
      <c r="EG31" s="179"/>
      <c r="EH31" s="179"/>
      <c r="EI31" s="179"/>
      <c r="EJ31" s="179"/>
      <c r="EK31" s="179"/>
      <c r="EL31" s="179"/>
      <c r="EM31" s="179"/>
      <c r="EN31" s="179"/>
      <c r="EO31" s="179"/>
      <c r="EP31" s="179"/>
      <c r="EQ31" s="179"/>
      <c r="ER31" s="179"/>
      <c r="ES31" s="179"/>
      <c r="ET31" s="179"/>
      <c r="EU31" s="179"/>
      <c r="EV31" s="179"/>
      <c r="EW31" s="179"/>
      <c r="EX31" s="179"/>
      <c r="EY31" s="179"/>
      <c r="EZ31" s="179"/>
      <c r="FA31" s="179"/>
      <c r="FB31" s="179"/>
      <c r="FC31" s="179"/>
      <c r="FD31" s="179"/>
      <c r="FE31" s="179"/>
      <c r="FF31" s="179"/>
      <c r="FG31" s="179"/>
      <c r="FH31" s="179"/>
      <c r="FI31" s="179"/>
      <c r="FJ31" s="179"/>
      <c r="FK31" s="179"/>
      <c r="FL31" s="179"/>
      <c r="FM31" s="179"/>
      <c r="FN31" s="179"/>
      <c r="FO31" s="179"/>
      <c r="FP31" s="179"/>
      <c r="FQ31" s="179"/>
      <c r="FR31" s="179"/>
      <c r="FS31" s="179"/>
      <c r="FT31" s="179"/>
      <c r="FU31" s="179"/>
      <c r="FV31" s="179"/>
      <c r="FW31" s="179"/>
      <c r="FX31" s="179"/>
      <c r="FY31" s="179"/>
      <c r="FZ31" s="179"/>
      <c r="GA31" s="179"/>
      <c r="GB31" s="179"/>
      <c r="GC31" s="179"/>
      <c r="GD31" s="179"/>
      <c r="GE31" s="179"/>
      <c r="GF31" s="179"/>
      <c r="GG31" s="179"/>
      <c r="GH31" s="179"/>
      <c r="GI31" s="179"/>
      <c r="GJ31" s="179"/>
      <c r="GK31" s="179"/>
      <c r="GL31" s="179"/>
      <c r="GM31" s="179"/>
      <c r="GN31" s="179"/>
      <c r="GO31" s="179"/>
      <c r="GP31" s="179"/>
      <c r="GQ31" s="179"/>
      <c r="GR31" s="179"/>
      <c r="GS31" s="179"/>
      <c r="GT31" s="179"/>
      <c r="GU31" s="179"/>
      <c r="GV31" s="179"/>
      <c r="GW31" s="179"/>
      <c r="GX31" s="179"/>
      <c r="GY31" s="179"/>
      <c r="GZ31" s="179"/>
      <c r="HA31" s="179"/>
      <c r="HB31" s="179"/>
      <c r="HC31" s="179"/>
      <c r="HD31" s="179"/>
      <c r="HE31" s="179"/>
      <c r="HF31" s="179"/>
      <c r="HG31" s="179"/>
      <c r="HH31" s="179"/>
      <c r="HI31" s="179"/>
      <c r="HJ31" s="179"/>
      <c r="HK31" s="179"/>
      <c r="HL31" s="179"/>
      <c r="HM31" s="179"/>
      <c r="HN31" s="179"/>
      <c r="HO31" s="179"/>
      <c r="HP31" s="179"/>
      <c r="HQ31" s="179"/>
      <c r="HR31" s="179"/>
      <c r="HS31" s="179"/>
      <c r="HT31" s="179"/>
      <c r="HU31" s="179"/>
      <c r="HV31" s="179"/>
      <c r="HW31" s="179"/>
      <c r="HX31" s="179"/>
      <c r="HY31" s="179"/>
      <c r="HZ31" s="179"/>
      <c r="IA31" s="179"/>
      <c r="IB31" s="179"/>
    </row>
    <row r="32" spans="1:236" s="125" customFormat="1" ht="13.5" thickBot="1" x14ac:dyDescent="0.25">
      <c r="A32" s="123"/>
      <c r="B32" s="223"/>
      <c r="C32" s="57"/>
      <c r="D32" s="57"/>
      <c r="E32" s="57"/>
      <c r="F32" s="57"/>
      <c r="G32" s="57"/>
      <c r="H32" s="57"/>
      <c r="I32" s="124"/>
      <c r="J32" s="124"/>
      <c r="L32" s="126"/>
      <c r="M32" s="217"/>
      <c r="N32" s="217"/>
      <c r="O32" s="126"/>
      <c r="P32" s="126"/>
      <c r="Q32" s="117"/>
      <c r="R32" s="117"/>
      <c r="S32" s="117"/>
      <c r="T32" s="117"/>
      <c r="U32" s="117"/>
      <c r="V32" s="123"/>
      <c r="W32" s="127"/>
      <c r="X32" s="47"/>
      <c r="Y32" s="47"/>
      <c r="Z32" s="47"/>
      <c r="AA32" s="47"/>
      <c r="AB32" s="47"/>
      <c r="AC32" s="47"/>
      <c r="AD32" s="103"/>
      <c r="AE32" s="45"/>
      <c r="AF32" s="103"/>
      <c r="AG32" s="128"/>
      <c r="AI32" s="92"/>
      <c r="AJ32" s="93"/>
      <c r="AK32" s="94"/>
      <c r="AL32" s="94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7"/>
      <c r="CB32" s="117"/>
      <c r="CC32" s="117"/>
      <c r="CD32" s="117"/>
      <c r="CE32" s="117"/>
      <c r="CF32" s="117"/>
      <c r="CG32" s="117"/>
      <c r="CH32" s="117"/>
      <c r="CI32" s="117"/>
      <c r="CJ32" s="117"/>
      <c r="CK32" s="117"/>
      <c r="CL32" s="117"/>
      <c r="CM32" s="117"/>
      <c r="CN32" s="117"/>
      <c r="CO32" s="117"/>
      <c r="CP32" s="117"/>
      <c r="CQ32" s="117"/>
      <c r="CR32" s="117"/>
      <c r="CS32" s="117"/>
      <c r="CT32" s="117"/>
      <c r="CU32" s="117"/>
      <c r="CV32" s="117"/>
      <c r="CW32" s="117"/>
      <c r="CX32" s="117"/>
      <c r="CY32" s="117"/>
      <c r="CZ32" s="117"/>
      <c r="DA32" s="117"/>
      <c r="DB32" s="117"/>
      <c r="DC32" s="117"/>
      <c r="DD32" s="117"/>
      <c r="DE32" s="117"/>
      <c r="DF32" s="117"/>
      <c r="DG32" s="117"/>
      <c r="DH32" s="117"/>
      <c r="DI32" s="117"/>
      <c r="DJ32" s="117"/>
      <c r="DK32" s="117"/>
      <c r="DL32" s="117"/>
      <c r="DM32" s="117"/>
      <c r="DN32" s="117"/>
      <c r="DO32" s="117"/>
      <c r="DP32" s="117"/>
      <c r="DQ32" s="117"/>
      <c r="DR32" s="117"/>
      <c r="DS32" s="117"/>
      <c r="DT32" s="117"/>
      <c r="DU32" s="117"/>
      <c r="DV32" s="117"/>
      <c r="DW32" s="117"/>
      <c r="DX32" s="117"/>
      <c r="DY32" s="117"/>
      <c r="DZ32" s="117"/>
      <c r="EA32" s="117"/>
      <c r="EB32" s="117"/>
      <c r="EC32" s="117"/>
      <c r="ED32" s="117"/>
      <c r="EE32" s="117"/>
      <c r="EF32" s="117"/>
      <c r="EG32" s="117"/>
      <c r="EH32" s="117"/>
      <c r="EI32" s="117"/>
      <c r="EJ32" s="117"/>
      <c r="EK32" s="117"/>
      <c r="EL32" s="117"/>
      <c r="EM32" s="117"/>
      <c r="EN32" s="117"/>
      <c r="EO32" s="117"/>
      <c r="EP32" s="117"/>
      <c r="EQ32" s="117"/>
      <c r="ER32" s="117"/>
      <c r="ES32" s="117"/>
      <c r="ET32" s="117"/>
      <c r="EU32" s="117"/>
      <c r="EV32" s="117"/>
      <c r="EW32" s="117"/>
      <c r="EX32" s="117"/>
      <c r="EY32" s="117"/>
      <c r="EZ32" s="117"/>
      <c r="FA32" s="117"/>
      <c r="FB32" s="117"/>
      <c r="FC32" s="117"/>
      <c r="FD32" s="117"/>
      <c r="FE32" s="117"/>
      <c r="FF32" s="117"/>
      <c r="FG32" s="117"/>
      <c r="FH32" s="117"/>
      <c r="FI32" s="117"/>
      <c r="FJ32" s="117"/>
      <c r="FK32" s="117"/>
      <c r="FL32" s="117"/>
      <c r="FM32" s="117"/>
      <c r="FN32" s="117"/>
      <c r="FO32" s="117"/>
      <c r="FP32" s="117"/>
      <c r="FQ32" s="117"/>
      <c r="FR32" s="117"/>
      <c r="FS32" s="117"/>
      <c r="FT32" s="117"/>
      <c r="FU32" s="117"/>
      <c r="FV32" s="117"/>
      <c r="FW32" s="117"/>
      <c r="FX32" s="117"/>
      <c r="FY32" s="117"/>
      <c r="FZ32" s="117"/>
      <c r="GA32" s="117"/>
      <c r="GB32" s="117"/>
      <c r="GC32" s="117"/>
      <c r="GD32" s="117"/>
      <c r="GE32" s="117"/>
      <c r="GF32" s="117"/>
      <c r="GG32" s="117"/>
      <c r="GH32" s="117"/>
      <c r="GI32" s="117"/>
      <c r="GJ32" s="117"/>
      <c r="GK32" s="117"/>
      <c r="GL32" s="117"/>
      <c r="GM32" s="117"/>
      <c r="GN32" s="117"/>
      <c r="GO32" s="117"/>
      <c r="GP32" s="117"/>
      <c r="GQ32" s="117"/>
      <c r="GR32" s="117"/>
      <c r="GS32" s="117"/>
      <c r="GT32" s="117"/>
      <c r="GU32" s="117"/>
      <c r="GV32" s="117"/>
      <c r="GW32" s="117"/>
      <c r="GX32" s="117"/>
      <c r="GY32" s="117"/>
      <c r="GZ32" s="117"/>
      <c r="HA32" s="117"/>
      <c r="HB32" s="117"/>
      <c r="HC32" s="117"/>
      <c r="HD32" s="117"/>
      <c r="HE32" s="117"/>
      <c r="HF32" s="117"/>
      <c r="HG32" s="117"/>
      <c r="HH32" s="117"/>
      <c r="HI32" s="117"/>
      <c r="HJ32" s="117"/>
      <c r="HK32" s="117"/>
      <c r="HL32" s="117"/>
      <c r="HM32" s="117"/>
      <c r="HN32" s="117"/>
      <c r="HO32" s="117"/>
      <c r="HP32" s="117"/>
      <c r="HQ32" s="117"/>
      <c r="HR32" s="117"/>
      <c r="HS32" s="117"/>
      <c r="HT32" s="117"/>
      <c r="HU32" s="117"/>
      <c r="HV32" s="117"/>
      <c r="HW32" s="117"/>
      <c r="HX32" s="117"/>
      <c r="HY32" s="117"/>
      <c r="HZ32" s="117"/>
      <c r="IA32" s="117"/>
      <c r="IB32" s="117"/>
    </row>
    <row r="33" spans="1:236" s="132" customFormat="1" ht="13.5" thickBot="1" x14ac:dyDescent="0.25">
      <c r="A33" s="1051" t="s">
        <v>185</v>
      </c>
      <c r="B33" s="477" t="s">
        <v>94</v>
      </c>
      <c r="C33" s="9"/>
      <c r="D33" s="10" t="s">
        <v>1</v>
      </c>
      <c r="E33" s="751"/>
      <c r="F33" s="752"/>
      <c r="G33" s="382" t="s">
        <v>15</v>
      </c>
      <c r="H33" s="383" t="s">
        <v>15</v>
      </c>
      <c r="I33" s="198">
        <f t="shared" si="7"/>
        <v>0</v>
      </c>
      <c r="J33" s="199">
        <f t="shared" ref="J33:J40" si="15">SUM(X33:AC33)</f>
        <v>0</v>
      </c>
      <c r="L33" s="548" t="s">
        <v>81</v>
      </c>
      <c r="M33" s="1093" t="s">
        <v>107</v>
      </c>
      <c r="N33" s="1094"/>
      <c r="O33" s="20" t="s">
        <v>1</v>
      </c>
      <c r="P33" s="739"/>
      <c r="Q33" s="161">
        <f>R33/2</f>
        <v>0</v>
      </c>
      <c r="R33" s="162">
        <f>SUM(AI33:AJ33)</f>
        <v>0</v>
      </c>
      <c r="S33" s="117"/>
      <c r="T33" s="117"/>
      <c r="U33" s="117"/>
      <c r="V33" s="1032" t="s">
        <v>82</v>
      </c>
      <c r="W33" s="743" t="s">
        <v>18</v>
      </c>
      <c r="X33" s="87" t="str">
        <f t="shared" ref="X33:Y40" si="16">IF(E33="x",AD33,"")</f>
        <v/>
      </c>
      <c r="Y33" s="133" t="str">
        <f t="shared" si="16"/>
        <v/>
      </c>
      <c r="Z33" s="134" t="s">
        <v>15</v>
      </c>
      <c r="AA33" s="134" t="s">
        <v>15</v>
      </c>
      <c r="AB33" s="134" t="s">
        <v>15</v>
      </c>
      <c r="AC33" s="130" t="s">
        <v>15</v>
      </c>
      <c r="AD33" s="747">
        <v>2630</v>
      </c>
      <c r="AE33" s="135">
        <v>3950</v>
      </c>
      <c r="AF33" s="134" t="s">
        <v>15</v>
      </c>
      <c r="AG33" s="130" t="s">
        <v>15</v>
      </c>
      <c r="AI33" s="108" t="str">
        <f>IF('New 6 Year'!O33="x",AK33,"")</f>
        <v/>
      </c>
      <c r="AJ33" s="109" t="str">
        <f>IF('New 6 Year'!P33="x",AL33,"")</f>
        <v/>
      </c>
      <c r="AK33" s="136">
        <v>400</v>
      </c>
      <c r="AL33" s="137">
        <v>400</v>
      </c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7"/>
      <c r="BT33" s="117"/>
      <c r="BU33" s="117"/>
      <c r="BV33" s="117"/>
      <c r="BW33" s="117"/>
      <c r="BX33" s="117"/>
      <c r="BY33" s="117"/>
      <c r="BZ33" s="117"/>
      <c r="CA33" s="117"/>
      <c r="CB33" s="117"/>
      <c r="CC33" s="117"/>
      <c r="CD33" s="117"/>
      <c r="CE33" s="117"/>
      <c r="CF33" s="117"/>
      <c r="CG33" s="117"/>
      <c r="CH33" s="117"/>
      <c r="CI33" s="117"/>
      <c r="CJ33" s="117"/>
      <c r="CK33" s="117"/>
      <c r="CL33" s="117"/>
      <c r="CM33" s="117"/>
      <c r="CN33" s="117"/>
      <c r="CO33" s="117"/>
      <c r="CP33" s="117"/>
      <c r="CQ33" s="117"/>
      <c r="CR33" s="117"/>
      <c r="CS33" s="117"/>
      <c r="CT33" s="117"/>
      <c r="CU33" s="117"/>
      <c r="CV33" s="117"/>
      <c r="CW33" s="117"/>
      <c r="CX33" s="117"/>
      <c r="CY33" s="117"/>
      <c r="CZ33" s="117"/>
      <c r="DA33" s="117"/>
      <c r="DB33" s="117"/>
      <c r="DC33" s="117"/>
      <c r="DD33" s="117"/>
      <c r="DE33" s="117"/>
      <c r="DF33" s="117"/>
      <c r="DG33" s="117"/>
      <c r="DH33" s="117"/>
      <c r="DI33" s="117"/>
      <c r="DJ33" s="117"/>
      <c r="DK33" s="117"/>
      <c r="DL33" s="117"/>
      <c r="DM33" s="117"/>
      <c r="DN33" s="117"/>
      <c r="DO33" s="117"/>
      <c r="DP33" s="117"/>
      <c r="DQ33" s="117"/>
      <c r="DR33" s="117"/>
      <c r="DS33" s="117"/>
      <c r="DT33" s="117"/>
      <c r="DU33" s="117"/>
      <c r="DV33" s="117"/>
      <c r="DW33" s="117"/>
      <c r="DX33" s="117"/>
      <c r="DY33" s="117"/>
      <c r="DZ33" s="117"/>
      <c r="EA33" s="117"/>
      <c r="EB33" s="117"/>
      <c r="EC33" s="117"/>
      <c r="ED33" s="117"/>
      <c r="EE33" s="117"/>
      <c r="EF33" s="117"/>
      <c r="EG33" s="117"/>
      <c r="EH33" s="117"/>
      <c r="EI33" s="117"/>
      <c r="EJ33" s="117"/>
      <c r="EK33" s="117"/>
      <c r="EL33" s="117"/>
      <c r="EM33" s="117"/>
      <c r="EN33" s="117"/>
      <c r="EO33" s="117"/>
      <c r="EP33" s="117"/>
      <c r="EQ33" s="117"/>
      <c r="ER33" s="117"/>
      <c r="ES33" s="117"/>
      <c r="ET33" s="117"/>
      <c r="EU33" s="117"/>
      <c r="EV33" s="117"/>
      <c r="EW33" s="117"/>
      <c r="EX33" s="117"/>
      <c r="EY33" s="117"/>
      <c r="EZ33" s="117"/>
      <c r="FA33" s="117"/>
      <c r="FB33" s="117"/>
      <c r="FC33" s="117"/>
      <c r="FD33" s="117"/>
      <c r="FE33" s="117"/>
      <c r="FF33" s="117"/>
      <c r="FG33" s="117"/>
      <c r="FH33" s="117"/>
      <c r="FI33" s="117"/>
      <c r="FJ33" s="117"/>
      <c r="FK33" s="117"/>
      <c r="FL33" s="117"/>
      <c r="FM33" s="117"/>
      <c r="FN33" s="117"/>
      <c r="FO33" s="117"/>
      <c r="FP33" s="117"/>
      <c r="FQ33" s="117"/>
      <c r="FR33" s="117"/>
      <c r="FS33" s="117"/>
      <c r="FT33" s="117"/>
      <c r="FU33" s="117"/>
      <c r="FV33" s="117"/>
      <c r="FW33" s="117"/>
      <c r="FX33" s="117"/>
      <c r="FY33" s="117"/>
      <c r="FZ33" s="117"/>
      <c r="GA33" s="117"/>
      <c r="GB33" s="117"/>
      <c r="GC33" s="117"/>
      <c r="GD33" s="117"/>
      <c r="GE33" s="117"/>
      <c r="GF33" s="117"/>
      <c r="GG33" s="117"/>
      <c r="GH33" s="117"/>
      <c r="GI33" s="117"/>
      <c r="GJ33" s="117"/>
      <c r="GK33" s="117"/>
      <c r="GL33" s="117"/>
      <c r="GM33" s="117"/>
      <c r="GN33" s="117"/>
      <c r="GO33" s="117"/>
      <c r="GP33" s="117"/>
      <c r="GQ33" s="117"/>
      <c r="GR33" s="117"/>
      <c r="GS33" s="117"/>
      <c r="GT33" s="117"/>
      <c r="GU33" s="117"/>
      <c r="GV33" s="117"/>
      <c r="GW33" s="117"/>
      <c r="GX33" s="117"/>
      <c r="GY33" s="117"/>
      <c r="GZ33" s="117"/>
      <c r="HA33" s="117"/>
      <c r="HB33" s="117"/>
      <c r="HC33" s="117"/>
      <c r="HD33" s="117"/>
      <c r="HE33" s="117"/>
      <c r="HF33" s="117"/>
      <c r="HG33" s="117"/>
      <c r="HH33" s="117"/>
      <c r="HI33" s="117"/>
      <c r="HJ33" s="117"/>
      <c r="HK33" s="117"/>
      <c r="HL33" s="117"/>
      <c r="HM33" s="117"/>
      <c r="HN33" s="117"/>
      <c r="HO33" s="117"/>
      <c r="HP33" s="117"/>
      <c r="HQ33" s="117"/>
      <c r="HR33" s="117"/>
      <c r="HS33" s="117"/>
      <c r="HT33" s="117"/>
      <c r="HU33" s="117"/>
      <c r="HV33" s="117"/>
      <c r="HW33" s="117"/>
      <c r="HX33" s="117"/>
      <c r="HY33" s="117"/>
      <c r="HZ33" s="117"/>
      <c r="IA33" s="117"/>
      <c r="IB33" s="117"/>
    </row>
    <row r="34" spans="1:236" s="132" customFormat="1" ht="13.5" thickBot="1" x14ac:dyDescent="0.25">
      <c r="A34" s="1052"/>
      <c r="B34" s="478" t="s">
        <v>51</v>
      </c>
      <c r="C34" s="11"/>
      <c r="D34" s="12" t="s">
        <v>1</v>
      </c>
      <c r="E34" s="753"/>
      <c r="F34" s="754"/>
      <c r="G34" s="384" t="s">
        <v>15</v>
      </c>
      <c r="H34" s="385" t="s">
        <v>15</v>
      </c>
      <c r="I34" s="200">
        <f t="shared" si="7"/>
        <v>0</v>
      </c>
      <c r="J34" s="201">
        <f t="shared" si="15"/>
        <v>0</v>
      </c>
      <c r="L34" s="25"/>
      <c r="M34" s="213"/>
      <c r="N34" s="213"/>
      <c r="O34" s="26"/>
      <c r="P34" s="26"/>
      <c r="Q34" s="183"/>
      <c r="R34" s="183"/>
      <c r="S34" s="183"/>
      <c r="T34" s="183"/>
      <c r="U34" s="183"/>
      <c r="V34" s="1032"/>
      <c r="W34" s="744" t="s">
        <v>19</v>
      </c>
      <c r="X34" s="69" t="str">
        <f t="shared" si="16"/>
        <v/>
      </c>
      <c r="Y34" s="140" t="str">
        <f t="shared" si="16"/>
        <v/>
      </c>
      <c r="Z34" s="141" t="s">
        <v>15</v>
      </c>
      <c r="AA34" s="141" t="s">
        <v>15</v>
      </c>
      <c r="AB34" s="141" t="s">
        <v>15</v>
      </c>
      <c r="AC34" s="139" t="s">
        <v>15</v>
      </c>
      <c r="AD34" s="748">
        <v>3420</v>
      </c>
      <c r="AE34" s="142">
        <v>4920</v>
      </c>
      <c r="AF34" s="141" t="s">
        <v>15</v>
      </c>
      <c r="AG34" s="139" t="s">
        <v>15</v>
      </c>
      <c r="AI34" s="92"/>
      <c r="AJ34" s="93"/>
      <c r="AK34" s="94"/>
      <c r="AL34" s="94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3"/>
      <c r="BN34" s="183"/>
      <c r="BO34" s="183"/>
      <c r="BP34" s="183"/>
      <c r="BQ34" s="183"/>
      <c r="BR34" s="183"/>
      <c r="BS34" s="183"/>
      <c r="BT34" s="183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3"/>
      <c r="CN34" s="183"/>
      <c r="CO34" s="183"/>
      <c r="CP34" s="183"/>
      <c r="CQ34" s="183"/>
      <c r="CR34" s="183"/>
      <c r="CS34" s="183"/>
      <c r="CT34" s="183"/>
      <c r="CU34" s="183"/>
      <c r="CV34" s="183"/>
      <c r="CW34" s="183"/>
      <c r="CX34" s="183"/>
      <c r="CY34" s="183"/>
      <c r="CZ34" s="183"/>
      <c r="DA34" s="183"/>
      <c r="DB34" s="183"/>
      <c r="DC34" s="183"/>
      <c r="DD34" s="183"/>
      <c r="DE34" s="183"/>
      <c r="DF34" s="183"/>
      <c r="DG34" s="183"/>
      <c r="DH34" s="183"/>
      <c r="DI34" s="183"/>
      <c r="DJ34" s="183"/>
      <c r="DK34" s="183"/>
      <c r="DL34" s="183"/>
      <c r="DM34" s="183"/>
      <c r="DN34" s="183"/>
      <c r="DO34" s="183"/>
      <c r="DP34" s="183"/>
      <c r="DQ34" s="183"/>
      <c r="DR34" s="183"/>
      <c r="DS34" s="183"/>
      <c r="DT34" s="183"/>
      <c r="DU34" s="183"/>
      <c r="DV34" s="183"/>
      <c r="DW34" s="183"/>
      <c r="DX34" s="183"/>
      <c r="DY34" s="183"/>
      <c r="DZ34" s="183"/>
      <c r="EA34" s="183"/>
      <c r="EB34" s="183"/>
      <c r="EC34" s="183"/>
      <c r="ED34" s="183"/>
      <c r="EE34" s="183"/>
      <c r="EF34" s="183"/>
      <c r="EG34" s="183"/>
      <c r="EH34" s="183"/>
      <c r="EI34" s="183"/>
      <c r="EJ34" s="183"/>
      <c r="EK34" s="183"/>
      <c r="EL34" s="183"/>
      <c r="EM34" s="183"/>
      <c r="EN34" s="183"/>
      <c r="EO34" s="183"/>
      <c r="EP34" s="183"/>
      <c r="EQ34" s="183"/>
      <c r="ER34" s="183"/>
      <c r="ES34" s="183"/>
      <c r="ET34" s="183"/>
      <c r="EU34" s="183"/>
      <c r="EV34" s="183"/>
      <c r="EW34" s="183"/>
      <c r="EX34" s="183"/>
      <c r="EY34" s="183"/>
      <c r="EZ34" s="183"/>
      <c r="FA34" s="183"/>
      <c r="FB34" s="183"/>
      <c r="FC34" s="183"/>
      <c r="FD34" s="183"/>
      <c r="FE34" s="183"/>
      <c r="FF34" s="183"/>
      <c r="FG34" s="183"/>
      <c r="FH34" s="183"/>
      <c r="FI34" s="183"/>
      <c r="FJ34" s="183"/>
      <c r="FK34" s="183"/>
      <c r="FL34" s="183"/>
      <c r="FM34" s="183"/>
      <c r="FN34" s="183"/>
      <c r="FO34" s="183"/>
      <c r="FP34" s="183"/>
      <c r="FQ34" s="183"/>
      <c r="FR34" s="183"/>
      <c r="FS34" s="183"/>
      <c r="FT34" s="183"/>
      <c r="FU34" s="183"/>
      <c r="FV34" s="183"/>
      <c r="FW34" s="183"/>
      <c r="FX34" s="183"/>
      <c r="FY34" s="183"/>
      <c r="FZ34" s="183"/>
      <c r="GA34" s="183"/>
      <c r="GB34" s="183"/>
      <c r="GC34" s="183"/>
      <c r="GD34" s="183"/>
      <c r="GE34" s="183"/>
      <c r="GF34" s="183"/>
      <c r="GG34" s="183"/>
      <c r="GH34" s="183"/>
      <c r="GI34" s="183"/>
      <c r="GJ34" s="183"/>
      <c r="GK34" s="183"/>
      <c r="GL34" s="183"/>
      <c r="GM34" s="183"/>
      <c r="GN34" s="183"/>
      <c r="GO34" s="183"/>
      <c r="GP34" s="183"/>
      <c r="GQ34" s="183"/>
      <c r="GR34" s="183"/>
      <c r="GS34" s="183"/>
      <c r="GT34" s="183"/>
      <c r="GU34" s="183"/>
      <c r="GV34" s="183"/>
      <c r="GW34" s="183"/>
      <c r="GX34" s="183"/>
      <c r="GY34" s="183"/>
      <c r="GZ34" s="183"/>
      <c r="HA34" s="183"/>
      <c r="HB34" s="183"/>
      <c r="HC34" s="183"/>
      <c r="HD34" s="183"/>
      <c r="HE34" s="183"/>
      <c r="HF34" s="183"/>
      <c r="HG34" s="183"/>
      <c r="HH34" s="183"/>
      <c r="HI34" s="183"/>
      <c r="HJ34" s="183"/>
      <c r="HK34" s="183"/>
      <c r="HL34" s="183"/>
      <c r="HM34" s="183"/>
      <c r="HN34" s="183"/>
      <c r="HO34" s="183"/>
      <c r="HP34" s="183"/>
      <c r="HQ34" s="183"/>
      <c r="HR34" s="183"/>
      <c r="HS34" s="183"/>
      <c r="HT34" s="183"/>
      <c r="HU34" s="183"/>
      <c r="HV34" s="183"/>
      <c r="HW34" s="183"/>
      <c r="HX34" s="183"/>
      <c r="HY34" s="183"/>
      <c r="HZ34" s="183"/>
      <c r="IA34" s="183"/>
      <c r="IB34" s="117"/>
    </row>
    <row r="35" spans="1:236" s="132" customFormat="1" x14ac:dyDescent="0.2">
      <c r="A35" s="1052"/>
      <c r="B35" s="478" t="s">
        <v>52</v>
      </c>
      <c r="C35" s="11"/>
      <c r="D35" s="12" t="s">
        <v>1</v>
      </c>
      <c r="E35" s="753"/>
      <c r="F35" s="754"/>
      <c r="G35" s="384" t="s">
        <v>15</v>
      </c>
      <c r="H35" s="385" t="s">
        <v>15</v>
      </c>
      <c r="I35" s="200">
        <f t="shared" si="7"/>
        <v>0</v>
      </c>
      <c r="J35" s="201">
        <f t="shared" si="15"/>
        <v>0</v>
      </c>
      <c r="L35" s="1043" t="s">
        <v>108</v>
      </c>
      <c r="M35" s="1091" t="s">
        <v>127</v>
      </c>
      <c r="N35" s="1092"/>
      <c r="O35" s="380" t="s">
        <v>15</v>
      </c>
      <c r="P35" s="730"/>
      <c r="Q35" s="238">
        <f>R35/2</f>
        <v>0</v>
      </c>
      <c r="R35" s="239">
        <f>SUM(AI35:AJ35)</f>
        <v>0</v>
      </c>
      <c r="S35" s="117"/>
      <c r="T35" s="117"/>
      <c r="U35" s="117"/>
      <c r="V35" s="1032"/>
      <c r="W35" s="744" t="s">
        <v>20</v>
      </c>
      <c r="X35" s="69" t="str">
        <f t="shared" si="16"/>
        <v/>
      </c>
      <c r="Y35" s="140" t="str">
        <f t="shared" si="16"/>
        <v/>
      </c>
      <c r="Z35" s="141" t="s">
        <v>15</v>
      </c>
      <c r="AA35" s="141" t="s">
        <v>15</v>
      </c>
      <c r="AB35" s="141" t="s">
        <v>15</v>
      </c>
      <c r="AC35" s="139" t="s">
        <v>15</v>
      </c>
      <c r="AD35" s="748">
        <v>3860</v>
      </c>
      <c r="AE35" s="142">
        <v>5450</v>
      </c>
      <c r="AF35" s="141" t="s">
        <v>15</v>
      </c>
      <c r="AG35" s="139" t="s">
        <v>15</v>
      </c>
      <c r="AI35" s="105" t="str">
        <f>IF('New 6 Year'!O35="x",AK35,"")</f>
        <v/>
      </c>
      <c r="AJ35" s="143" t="str">
        <f>IF('New 6 Year'!P35="x",AK35,"")</f>
        <v/>
      </c>
      <c r="AK35" s="107">
        <v>500</v>
      </c>
      <c r="AL35" s="66" t="s">
        <v>15</v>
      </c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  <c r="CD35" s="117"/>
      <c r="CE35" s="117"/>
      <c r="CF35" s="117"/>
      <c r="CG35" s="117"/>
      <c r="CH35" s="117"/>
      <c r="CI35" s="117"/>
      <c r="CJ35" s="117"/>
      <c r="CK35" s="117"/>
      <c r="CL35" s="117"/>
      <c r="CM35" s="117"/>
      <c r="CN35" s="117"/>
      <c r="CO35" s="117"/>
      <c r="CP35" s="117"/>
      <c r="CQ35" s="117"/>
      <c r="CR35" s="117"/>
      <c r="CS35" s="117"/>
      <c r="CT35" s="117"/>
      <c r="CU35" s="117"/>
      <c r="CV35" s="117"/>
      <c r="CW35" s="117"/>
      <c r="CX35" s="117"/>
      <c r="CY35" s="117"/>
      <c r="CZ35" s="117"/>
      <c r="DA35" s="117"/>
      <c r="DB35" s="117"/>
      <c r="DC35" s="117"/>
      <c r="DD35" s="117"/>
      <c r="DE35" s="117"/>
      <c r="DF35" s="117"/>
      <c r="DG35" s="117"/>
      <c r="DH35" s="117"/>
      <c r="DI35" s="117"/>
      <c r="DJ35" s="117"/>
      <c r="DK35" s="117"/>
      <c r="DL35" s="117"/>
      <c r="DM35" s="117"/>
      <c r="DN35" s="117"/>
      <c r="DO35" s="117"/>
      <c r="DP35" s="117"/>
      <c r="DQ35" s="117"/>
      <c r="DR35" s="117"/>
      <c r="DS35" s="117"/>
      <c r="DT35" s="117"/>
      <c r="DU35" s="117"/>
      <c r="DV35" s="117"/>
      <c r="DW35" s="117"/>
      <c r="DX35" s="117"/>
      <c r="DY35" s="117"/>
      <c r="DZ35" s="117"/>
      <c r="EA35" s="117"/>
      <c r="EB35" s="117"/>
      <c r="EC35" s="117"/>
      <c r="ED35" s="117"/>
      <c r="EE35" s="117"/>
      <c r="EF35" s="117"/>
      <c r="EG35" s="117"/>
      <c r="EH35" s="117"/>
      <c r="EI35" s="117"/>
      <c r="EJ35" s="117"/>
      <c r="EK35" s="117"/>
      <c r="EL35" s="117"/>
      <c r="EM35" s="117"/>
      <c r="EN35" s="117"/>
      <c r="EO35" s="117"/>
      <c r="EP35" s="117"/>
      <c r="EQ35" s="117"/>
      <c r="ER35" s="117"/>
      <c r="ES35" s="117"/>
      <c r="ET35" s="117"/>
      <c r="EU35" s="117"/>
      <c r="EV35" s="117"/>
      <c r="EW35" s="117"/>
      <c r="EX35" s="117"/>
      <c r="EY35" s="117"/>
      <c r="EZ35" s="117"/>
      <c r="FA35" s="117"/>
      <c r="FB35" s="117"/>
      <c r="FC35" s="117"/>
      <c r="FD35" s="117"/>
      <c r="FE35" s="117"/>
      <c r="FF35" s="117"/>
      <c r="FG35" s="117"/>
      <c r="FH35" s="117"/>
      <c r="FI35" s="117"/>
      <c r="FJ35" s="117"/>
      <c r="FK35" s="117"/>
      <c r="FL35" s="117"/>
      <c r="FM35" s="117"/>
      <c r="FN35" s="117"/>
      <c r="FO35" s="117"/>
      <c r="FP35" s="117"/>
      <c r="FQ35" s="117"/>
      <c r="FR35" s="117"/>
      <c r="FS35" s="117"/>
      <c r="FT35" s="117"/>
      <c r="FU35" s="117"/>
      <c r="FV35" s="117"/>
      <c r="FW35" s="117"/>
      <c r="FX35" s="117"/>
      <c r="FY35" s="117"/>
      <c r="FZ35" s="117"/>
      <c r="GA35" s="117"/>
      <c r="GB35" s="117"/>
      <c r="GC35" s="117"/>
      <c r="GD35" s="117"/>
      <c r="GE35" s="117"/>
      <c r="GF35" s="117"/>
      <c r="GG35" s="117"/>
      <c r="GH35" s="117"/>
      <c r="GI35" s="117"/>
      <c r="GJ35" s="117"/>
      <c r="GK35" s="117"/>
      <c r="GL35" s="117"/>
      <c r="GM35" s="117"/>
      <c r="GN35" s="117"/>
      <c r="GO35" s="117"/>
      <c r="GP35" s="117"/>
      <c r="GQ35" s="117"/>
      <c r="GR35" s="117"/>
      <c r="GS35" s="117"/>
      <c r="GT35" s="117"/>
      <c r="GU35" s="117"/>
      <c r="GV35" s="117"/>
      <c r="GW35" s="117"/>
      <c r="GX35" s="117"/>
      <c r="GY35" s="117"/>
      <c r="GZ35" s="117"/>
      <c r="HA35" s="117"/>
      <c r="HB35" s="117"/>
      <c r="HC35" s="117"/>
      <c r="HD35" s="117"/>
      <c r="HE35" s="117"/>
      <c r="HF35" s="117"/>
      <c r="HG35" s="117"/>
      <c r="HH35" s="117"/>
      <c r="HI35" s="117"/>
      <c r="HJ35" s="117"/>
      <c r="HK35" s="117"/>
      <c r="HL35" s="117"/>
      <c r="HM35" s="117"/>
      <c r="HN35" s="117"/>
      <c r="HO35" s="117"/>
      <c r="HP35" s="117"/>
      <c r="HQ35" s="117"/>
      <c r="HR35" s="117"/>
      <c r="HS35" s="117"/>
      <c r="HT35" s="117"/>
      <c r="HU35" s="117"/>
      <c r="HV35" s="117"/>
      <c r="HW35" s="117"/>
      <c r="HX35" s="117"/>
      <c r="HY35" s="117"/>
      <c r="HZ35" s="117"/>
      <c r="IA35" s="117"/>
      <c r="IB35" s="117"/>
    </row>
    <row r="36" spans="1:236" s="132" customFormat="1" ht="13.5" thickBot="1" x14ac:dyDescent="0.25">
      <c r="A36" s="1052"/>
      <c r="B36" s="478" t="s">
        <v>53</v>
      </c>
      <c r="C36" s="11"/>
      <c r="D36" s="12" t="s">
        <v>1</v>
      </c>
      <c r="E36" s="753"/>
      <c r="F36" s="754"/>
      <c r="G36" s="384" t="s">
        <v>15</v>
      </c>
      <c r="H36" s="385" t="s">
        <v>15</v>
      </c>
      <c r="I36" s="200">
        <f t="shared" si="7"/>
        <v>0</v>
      </c>
      <c r="J36" s="201">
        <f t="shared" si="15"/>
        <v>0</v>
      </c>
      <c r="L36" s="1044"/>
      <c r="M36" s="1089" t="s">
        <v>128</v>
      </c>
      <c r="N36" s="1090"/>
      <c r="O36" s="381" t="s">
        <v>15</v>
      </c>
      <c r="P36" s="731"/>
      <c r="Q36" s="236">
        <f>R36/2</f>
        <v>0</v>
      </c>
      <c r="R36" s="237">
        <f>SUM(AI36:AJ36)</f>
        <v>0</v>
      </c>
      <c r="S36" s="117"/>
      <c r="T36" s="117"/>
      <c r="U36" s="117"/>
      <c r="V36" s="1032"/>
      <c r="W36" s="744" t="s">
        <v>21</v>
      </c>
      <c r="X36" s="69" t="str">
        <f t="shared" si="16"/>
        <v/>
      </c>
      <c r="Y36" s="140" t="str">
        <f t="shared" si="16"/>
        <v/>
      </c>
      <c r="Z36" s="141" t="s">
        <v>15</v>
      </c>
      <c r="AA36" s="141" t="s">
        <v>15</v>
      </c>
      <c r="AB36" s="141" t="s">
        <v>15</v>
      </c>
      <c r="AC36" s="139" t="s">
        <v>15</v>
      </c>
      <c r="AD36" s="748">
        <v>4390</v>
      </c>
      <c r="AE36" s="142">
        <v>6060</v>
      </c>
      <c r="AF36" s="141" t="s">
        <v>15</v>
      </c>
      <c r="AG36" s="139" t="s">
        <v>15</v>
      </c>
      <c r="AI36" s="112" t="str">
        <f>IF('New 6 Year'!O36="x",AK36,"")</f>
        <v/>
      </c>
      <c r="AJ36" s="144" t="str">
        <f>IF('New 6 Year'!P36="x",AK36,"")</f>
        <v/>
      </c>
      <c r="AK36" s="114">
        <v>900</v>
      </c>
      <c r="AL36" s="91" t="s">
        <v>15</v>
      </c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17"/>
      <c r="CA36" s="117"/>
      <c r="CB36" s="117"/>
      <c r="CC36" s="117"/>
      <c r="CD36" s="117"/>
      <c r="CE36" s="117"/>
      <c r="CF36" s="117"/>
      <c r="CG36" s="117"/>
      <c r="CH36" s="117"/>
      <c r="CI36" s="117"/>
      <c r="CJ36" s="117"/>
      <c r="CK36" s="117"/>
      <c r="CL36" s="117"/>
      <c r="CM36" s="117"/>
      <c r="CN36" s="117"/>
      <c r="CO36" s="117"/>
      <c r="CP36" s="117"/>
      <c r="CQ36" s="117"/>
      <c r="CR36" s="117"/>
      <c r="CS36" s="117"/>
      <c r="CT36" s="117"/>
      <c r="CU36" s="117"/>
      <c r="CV36" s="117"/>
      <c r="CW36" s="117"/>
      <c r="CX36" s="117"/>
      <c r="CY36" s="117"/>
      <c r="CZ36" s="117"/>
      <c r="DA36" s="117"/>
      <c r="DB36" s="117"/>
      <c r="DC36" s="117"/>
      <c r="DD36" s="117"/>
      <c r="DE36" s="117"/>
      <c r="DF36" s="117"/>
      <c r="DG36" s="117"/>
      <c r="DH36" s="117"/>
      <c r="DI36" s="117"/>
      <c r="DJ36" s="117"/>
      <c r="DK36" s="117"/>
      <c r="DL36" s="117"/>
      <c r="DM36" s="117"/>
      <c r="DN36" s="117"/>
      <c r="DO36" s="117"/>
      <c r="DP36" s="117"/>
      <c r="DQ36" s="117"/>
      <c r="DR36" s="117"/>
      <c r="DS36" s="117"/>
      <c r="DT36" s="117"/>
      <c r="DU36" s="117"/>
      <c r="DV36" s="117"/>
      <c r="DW36" s="117"/>
      <c r="DX36" s="117"/>
      <c r="DY36" s="117"/>
      <c r="DZ36" s="117"/>
      <c r="EA36" s="117"/>
      <c r="EB36" s="117"/>
      <c r="EC36" s="117"/>
      <c r="ED36" s="117"/>
      <c r="EE36" s="117"/>
      <c r="EF36" s="117"/>
      <c r="EG36" s="117"/>
      <c r="EH36" s="117"/>
      <c r="EI36" s="117"/>
      <c r="EJ36" s="117"/>
      <c r="EK36" s="117"/>
      <c r="EL36" s="117"/>
      <c r="EM36" s="117"/>
      <c r="EN36" s="117"/>
      <c r="EO36" s="117"/>
      <c r="EP36" s="117"/>
      <c r="EQ36" s="117"/>
      <c r="ER36" s="117"/>
      <c r="ES36" s="117"/>
      <c r="ET36" s="117"/>
      <c r="EU36" s="117"/>
      <c r="EV36" s="117"/>
      <c r="EW36" s="117"/>
      <c r="EX36" s="117"/>
      <c r="EY36" s="117"/>
      <c r="EZ36" s="117"/>
      <c r="FA36" s="117"/>
      <c r="FB36" s="117"/>
      <c r="FC36" s="117"/>
      <c r="FD36" s="117"/>
      <c r="FE36" s="117"/>
      <c r="FF36" s="117"/>
      <c r="FG36" s="117"/>
      <c r="FH36" s="117"/>
      <c r="FI36" s="117"/>
      <c r="FJ36" s="117"/>
      <c r="FK36" s="117"/>
      <c r="FL36" s="117"/>
      <c r="FM36" s="117"/>
      <c r="FN36" s="117"/>
      <c r="FO36" s="117"/>
      <c r="FP36" s="117"/>
      <c r="FQ36" s="117"/>
      <c r="FR36" s="117"/>
      <c r="FS36" s="117"/>
      <c r="FT36" s="117"/>
      <c r="FU36" s="117"/>
      <c r="FV36" s="117"/>
      <c r="FW36" s="117"/>
      <c r="FX36" s="117"/>
      <c r="FY36" s="117"/>
      <c r="FZ36" s="117"/>
      <c r="GA36" s="117"/>
      <c r="GB36" s="117"/>
      <c r="GC36" s="117"/>
      <c r="GD36" s="117"/>
      <c r="GE36" s="117"/>
      <c r="GF36" s="117"/>
      <c r="GG36" s="117"/>
      <c r="GH36" s="117"/>
      <c r="GI36" s="117"/>
      <c r="GJ36" s="117"/>
      <c r="GK36" s="117"/>
      <c r="GL36" s="117"/>
      <c r="GM36" s="117"/>
      <c r="GN36" s="117"/>
      <c r="GO36" s="117"/>
      <c r="GP36" s="117"/>
      <c r="GQ36" s="117"/>
      <c r="GR36" s="117"/>
      <c r="GS36" s="117"/>
      <c r="GT36" s="117"/>
      <c r="GU36" s="117"/>
      <c r="GV36" s="117"/>
      <c r="GW36" s="117"/>
      <c r="GX36" s="117"/>
      <c r="GY36" s="117"/>
      <c r="GZ36" s="117"/>
      <c r="HA36" s="117"/>
      <c r="HB36" s="117"/>
      <c r="HC36" s="117"/>
      <c r="HD36" s="117"/>
      <c r="HE36" s="117"/>
      <c r="HF36" s="117"/>
      <c r="HG36" s="117"/>
      <c r="HH36" s="117"/>
      <c r="HI36" s="117"/>
      <c r="HJ36" s="117"/>
      <c r="HK36" s="117"/>
      <c r="HL36" s="117"/>
      <c r="HM36" s="117"/>
      <c r="HN36" s="117"/>
      <c r="HO36" s="117"/>
      <c r="HP36" s="117"/>
      <c r="HQ36" s="117"/>
      <c r="HR36" s="117"/>
      <c r="HS36" s="117"/>
      <c r="HT36" s="117"/>
      <c r="HU36" s="117"/>
      <c r="HV36" s="117"/>
      <c r="HW36" s="117"/>
      <c r="HX36" s="117"/>
      <c r="HY36" s="117"/>
      <c r="HZ36" s="117"/>
      <c r="IA36" s="117"/>
      <c r="IB36" s="117"/>
    </row>
    <row r="37" spans="1:236" s="132" customFormat="1" ht="13.5" thickBot="1" x14ac:dyDescent="0.25">
      <c r="A37" s="1052"/>
      <c r="B37" s="478" t="s">
        <v>54</v>
      </c>
      <c r="C37" s="11"/>
      <c r="D37" s="12" t="s">
        <v>1</v>
      </c>
      <c r="E37" s="753"/>
      <c r="F37" s="754"/>
      <c r="G37" s="384" t="s">
        <v>15</v>
      </c>
      <c r="H37" s="385" t="s">
        <v>15</v>
      </c>
      <c r="I37" s="200">
        <f t="shared" si="7"/>
        <v>0</v>
      </c>
      <c r="J37" s="201">
        <f t="shared" si="15"/>
        <v>0</v>
      </c>
      <c r="L37" s="25"/>
      <c r="M37" s="213"/>
      <c r="N37" s="213"/>
      <c r="O37" s="26"/>
      <c r="P37" s="26"/>
      <c r="Q37" s="183"/>
      <c r="R37" s="183"/>
      <c r="S37" s="183"/>
      <c r="T37" s="183"/>
      <c r="U37" s="183"/>
      <c r="V37" s="1032"/>
      <c r="W37" s="744" t="s">
        <v>22</v>
      </c>
      <c r="X37" s="69" t="str">
        <f t="shared" si="16"/>
        <v/>
      </c>
      <c r="Y37" s="140" t="str">
        <f t="shared" si="16"/>
        <v/>
      </c>
      <c r="Z37" s="141" t="s">
        <v>15</v>
      </c>
      <c r="AA37" s="141" t="s">
        <v>15</v>
      </c>
      <c r="AB37" s="141" t="s">
        <v>15</v>
      </c>
      <c r="AC37" s="139" t="s">
        <v>15</v>
      </c>
      <c r="AD37" s="748">
        <v>4830</v>
      </c>
      <c r="AE37" s="142">
        <v>6500</v>
      </c>
      <c r="AF37" s="141" t="s">
        <v>15</v>
      </c>
      <c r="AG37" s="139" t="s">
        <v>15</v>
      </c>
      <c r="AI37" s="92"/>
      <c r="AJ37" s="93"/>
      <c r="AK37" s="94"/>
      <c r="AL37" s="94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83"/>
      <c r="BM37" s="183"/>
      <c r="BN37" s="183"/>
      <c r="BO37" s="183"/>
      <c r="BP37" s="183"/>
      <c r="BQ37" s="183"/>
      <c r="BR37" s="183"/>
      <c r="BS37" s="183"/>
      <c r="BT37" s="183"/>
      <c r="BU37" s="183"/>
      <c r="BV37" s="183"/>
      <c r="BW37" s="183"/>
      <c r="BX37" s="183"/>
      <c r="BY37" s="183"/>
      <c r="BZ37" s="183"/>
      <c r="CA37" s="183"/>
      <c r="CB37" s="183"/>
      <c r="CC37" s="183"/>
      <c r="CD37" s="183"/>
      <c r="CE37" s="183"/>
      <c r="CF37" s="183"/>
      <c r="CG37" s="183"/>
      <c r="CH37" s="183"/>
      <c r="CI37" s="183"/>
      <c r="CJ37" s="183"/>
      <c r="CK37" s="183"/>
      <c r="CL37" s="183"/>
      <c r="CM37" s="183"/>
      <c r="CN37" s="183"/>
      <c r="CO37" s="183"/>
      <c r="CP37" s="183"/>
      <c r="CQ37" s="183"/>
      <c r="CR37" s="183"/>
      <c r="CS37" s="183"/>
      <c r="CT37" s="183"/>
      <c r="CU37" s="183"/>
      <c r="CV37" s="183"/>
      <c r="CW37" s="183"/>
      <c r="CX37" s="183"/>
      <c r="CY37" s="183"/>
      <c r="CZ37" s="183"/>
      <c r="DA37" s="183"/>
      <c r="DB37" s="183"/>
      <c r="DC37" s="183"/>
      <c r="DD37" s="183"/>
      <c r="DE37" s="183"/>
      <c r="DF37" s="183"/>
      <c r="DG37" s="183"/>
      <c r="DH37" s="183"/>
      <c r="DI37" s="183"/>
      <c r="DJ37" s="183"/>
      <c r="DK37" s="183"/>
      <c r="DL37" s="183"/>
      <c r="DM37" s="183"/>
      <c r="DN37" s="183"/>
      <c r="DO37" s="183"/>
      <c r="DP37" s="183"/>
      <c r="DQ37" s="183"/>
      <c r="DR37" s="183"/>
      <c r="DS37" s="183"/>
      <c r="DT37" s="183"/>
      <c r="DU37" s="183"/>
      <c r="DV37" s="183"/>
      <c r="DW37" s="183"/>
      <c r="DX37" s="183"/>
      <c r="DY37" s="183"/>
      <c r="DZ37" s="183"/>
      <c r="EA37" s="183"/>
      <c r="EB37" s="183"/>
      <c r="EC37" s="183"/>
      <c r="ED37" s="183"/>
      <c r="EE37" s="183"/>
      <c r="EF37" s="183"/>
      <c r="EG37" s="183"/>
      <c r="EH37" s="183"/>
      <c r="EI37" s="183"/>
      <c r="EJ37" s="183"/>
      <c r="EK37" s="183"/>
      <c r="EL37" s="183"/>
      <c r="EM37" s="183"/>
      <c r="EN37" s="183"/>
      <c r="EO37" s="183"/>
      <c r="EP37" s="183"/>
      <c r="EQ37" s="183"/>
      <c r="ER37" s="183"/>
      <c r="ES37" s="183"/>
      <c r="ET37" s="183"/>
      <c r="EU37" s="183"/>
      <c r="EV37" s="183"/>
      <c r="EW37" s="183"/>
      <c r="EX37" s="183"/>
      <c r="EY37" s="183"/>
      <c r="EZ37" s="183"/>
      <c r="FA37" s="183"/>
      <c r="FB37" s="183"/>
      <c r="FC37" s="183"/>
      <c r="FD37" s="183"/>
      <c r="FE37" s="183"/>
      <c r="FF37" s="183"/>
      <c r="FG37" s="183"/>
      <c r="FH37" s="183"/>
      <c r="FI37" s="183"/>
      <c r="FJ37" s="183"/>
      <c r="FK37" s="183"/>
      <c r="FL37" s="183"/>
      <c r="FM37" s="183"/>
      <c r="FN37" s="183"/>
      <c r="FO37" s="183"/>
      <c r="FP37" s="183"/>
      <c r="FQ37" s="183"/>
      <c r="FR37" s="183"/>
      <c r="FS37" s="183"/>
      <c r="FT37" s="183"/>
      <c r="FU37" s="183"/>
      <c r="FV37" s="183"/>
      <c r="FW37" s="183"/>
      <c r="FX37" s="183"/>
      <c r="FY37" s="183"/>
      <c r="FZ37" s="183"/>
      <c r="GA37" s="183"/>
      <c r="GB37" s="183"/>
      <c r="GC37" s="183"/>
      <c r="GD37" s="183"/>
      <c r="GE37" s="183"/>
      <c r="GF37" s="183"/>
      <c r="GG37" s="183"/>
      <c r="GH37" s="183"/>
      <c r="GI37" s="183"/>
      <c r="GJ37" s="183"/>
      <c r="GK37" s="183"/>
      <c r="GL37" s="183"/>
      <c r="GM37" s="183"/>
      <c r="GN37" s="183"/>
      <c r="GO37" s="183"/>
      <c r="GP37" s="183"/>
      <c r="GQ37" s="183"/>
      <c r="GR37" s="183"/>
      <c r="GS37" s="183"/>
      <c r="GT37" s="183"/>
      <c r="GU37" s="183"/>
      <c r="GV37" s="183"/>
      <c r="GW37" s="183"/>
      <c r="GX37" s="183"/>
      <c r="GY37" s="183"/>
      <c r="GZ37" s="183"/>
      <c r="HA37" s="183"/>
      <c r="HB37" s="183"/>
      <c r="HC37" s="183"/>
      <c r="HD37" s="183"/>
      <c r="HE37" s="183"/>
      <c r="HF37" s="183"/>
      <c r="HG37" s="183"/>
      <c r="HH37" s="183"/>
      <c r="HI37" s="183"/>
      <c r="HJ37" s="183"/>
      <c r="HK37" s="183"/>
      <c r="HL37" s="183"/>
      <c r="HM37" s="183"/>
      <c r="HN37" s="183"/>
      <c r="HO37" s="183"/>
      <c r="HP37" s="183"/>
      <c r="HQ37" s="183"/>
      <c r="HR37" s="183"/>
      <c r="HS37" s="183"/>
      <c r="HT37" s="183"/>
      <c r="HU37" s="183"/>
      <c r="HV37" s="183"/>
      <c r="HW37" s="183"/>
      <c r="HX37" s="183"/>
      <c r="HY37" s="183"/>
      <c r="HZ37" s="183"/>
      <c r="IA37" s="183"/>
      <c r="IB37" s="117"/>
    </row>
    <row r="38" spans="1:236" s="132" customFormat="1" ht="12.75" customHeight="1" x14ac:dyDescent="0.2">
      <c r="A38" s="1052"/>
      <c r="B38" s="479" t="s">
        <v>55</v>
      </c>
      <c r="C38" s="11"/>
      <c r="D38" s="12" t="s">
        <v>1</v>
      </c>
      <c r="E38" s="753"/>
      <c r="F38" s="754"/>
      <c r="G38" s="384" t="s">
        <v>15</v>
      </c>
      <c r="H38" s="385" t="s">
        <v>15</v>
      </c>
      <c r="I38" s="200">
        <f t="shared" si="7"/>
        <v>0</v>
      </c>
      <c r="J38" s="201">
        <f t="shared" si="15"/>
        <v>0</v>
      </c>
      <c r="L38" s="1007" t="s">
        <v>109</v>
      </c>
      <c r="M38" s="1091" t="s">
        <v>110</v>
      </c>
      <c r="N38" s="1113"/>
      <c r="O38" s="1"/>
      <c r="P38" s="730"/>
      <c r="Q38" s="565">
        <f t="shared" ref="Q38:Q43" si="17">R38/2</f>
        <v>0</v>
      </c>
      <c r="R38" s="239">
        <f t="shared" ref="R38:R43" si="18">SUM(AI38:AJ38)</f>
        <v>0</v>
      </c>
      <c r="S38" s="117"/>
      <c r="T38" s="117"/>
      <c r="U38" s="117"/>
      <c r="V38" s="1032"/>
      <c r="W38" s="745" t="s">
        <v>23</v>
      </c>
      <c r="X38" s="69" t="str">
        <f t="shared" si="16"/>
        <v/>
      </c>
      <c r="Y38" s="140" t="str">
        <f t="shared" si="16"/>
        <v/>
      </c>
      <c r="Z38" s="141" t="s">
        <v>15</v>
      </c>
      <c r="AA38" s="141" t="s">
        <v>15</v>
      </c>
      <c r="AB38" s="141" t="s">
        <v>15</v>
      </c>
      <c r="AC38" s="139" t="s">
        <v>15</v>
      </c>
      <c r="AD38" s="748">
        <v>5360</v>
      </c>
      <c r="AE38" s="142">
        <v>7120</v>
      </c>
      <c r="AF38" s="141" t="s">
        <v>15</v>
      </c>
      <c r="AG38" s="139" t="s">
        <v>15</v>
      </c>
      <c r="AI38" s="105" t="str">
        <f>IF('New 6 Year'!O38="x",AK38,"")</f>
        <v/>
      </c>
      <c r="AJ38" s="106" t="str">
        <f>IF('New 6 Year'!P38="x",AK38,"")</f>
        <v/>
      </c>
      <c r="AK38" s="107">
        <v>800</v>
      </c>
      <c r="AL38" s="66" t="s">
        <v>15</v>
      </c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7"/>
      <c r="CG38" s="117"/>
      <c r="CH38" s="117"/>
      <c r="CI38" s="117"/>
      <c r="CJ38" s="117"/>
      <c r="CK38" s="117"/>
      <c r="CL38" s="117"/>
      <c r="CM38" s="117"/>
      <c r="CN38" s="117"/>
      <c r="CO38" s="117"/>
      <c r="CP38" s="117"/>
      <c r="CQ38" s="117"/>
      <c r="CR38" s="117"/>
      <c r="CS38" s="117"/>
      <c r="CT38" s="117"/>
      <c r="CU38" s="117"/>
      <c r="CV38" s="117"/>
      <c r="CW38" s="117"/>
      <c r="CX38" s="117"/>
      <c r="CY38" s="117"/>
      <c r="CZ38" s="117"/>
      <c r="DA38" s="117"/>
      <c r="DB38" s="117"/>
      <c r="DC38" s="117"/>
      <c r="DD38" s="117"/>
      <c r="DE38" s="117"/>
      <c r="DF38" s="117"/>
      <c r="DG38" s="117"/>
      <c r="DH38" s="117"/>
      <c r="DI38" s="117"/>
      <c r="DJ38" s="117"/>
      <c r="DK38" s="117"/>
      <c r="DL38" s="117"/>
      <c r="DM38" s="117"/>
      <c r="DN38" s="117"/>
      <c r="DO38" s="117"/>
      <c r="DP38" s="117"/>
      <c r="DQ38" s="117"/>
      <c r="DR38" s="117"/>
      <c r="DS38" s="117"/>
      <c r="DT38" s="117"/>
      <c r="DU38" s="117"/>
      <c r="DV38" s="117"/>
      <c r="DW38" s="117"/>
      <c r="DX38" s="117"/>
      <c r="DY38" s="117"/>
      <c r="DZ38" s="117"/>
      <c r="EA38" s="117"/>
      <c r="EB38" s="117"/>
      <c r="EC38" s="117"/>
      <c r="ED38" s="117"/>
      <c r="EE38" s="117"/>
      <c r="EF38" s="117"/>
      <c r="EG38" s="117"/>
      <c r="EH38" s="117"/>
      <c r="EI38" s="117"/>
      <c r="EJ38" s="117"/>
      <c r="EK38" s="117"/>
      <c r="EL38" s="117"/>
      <c r="EM38" s="117"/>
      <c r="EN38" s="117"/>
      <c r="EO38" s="117"/>
      <c r="EP38" s="117"/>
      <c r="EQ38" s="117"/>
      <c r="ER38" s="117"/>
      <c r="ES38" s="117"/>
      <c r="ET38" s="117"/>
      <c r="EU38" s="117"/>
      <c r="EV38" s="117"/>
      <c r="EW38" s="117"/>
      <c r="EX38" s="117"/>
      <c r="EY38" s="117"/>
      <c r="EZ38" s="117"/>
      <c r="FA38" s="117"/>
      <c r="FB38" s="117"/>
      <c r="FC38" s="117"/>
      <c r="FD38" s="117"/>
      <c r="FE38" s="117"/>
      <c r="FF38" s="117"/>
      <c r="FG38" s="117"/>
      <c r="FH38" s="117"/>
      <c r="FI38" s="117"/>
      <c r="FJ38" s="117"/>
      <c r="FK38" s="117"/>
      <c r="FL38" s="117"/>
      <c r="FM38" s="117"/>
      <c r="FN38" s="117"/>
      <c r="FO38" s="117"/>
      <c r="FP38" s="117"/>
      <c r="FQ38" s="117"/>
      <c r="FR38" s="117"/>
      <c r="FS38" s="117"/>
      <c r="FT38" s="117"/>
      <c r="FU38" s="117"/>
      <c r="FV38" s="117"/>
      <c r="FW38" s="117"/>
      <c r="FX38" s="117"/>
      <c r="FY38" s="117"/>
      <c r="FZ38" s="117"/>
      <c r="GA38" s="117"/>
      <c r="GB38" s="117"/>
      <c r="GC38" s="117"/>
      <c r="GD38" s="117"/>
      <c r="GE38" s="117"/>
      <c r="GF38" s="117"/>
      <c r="GG38" s="117"/>
      <c r="GH38" s="117"/>
      <c r="GI38" s="117"/>
      <c r="GJ38" s="117"/>
      <c r="GK38" s="117"/>
      <c r="GL38" s="117"/>
      <c r="GM38" s="117"/>
      <c r="GN38" s="117"/>
      <c r="GO38" s="117"/>
      <c r="GP38" s="117"/>
      <c r="GQ38" s="117"/>
      <c r="GR38" s="117"/>
      <c r="GS38" s="117"/>
      <c r="GT38" s="117"/>
      <c r="GU38" s="117"/>
      <c r="GV38" s="117"/>
      <c r="GW38" s="117"/>
      <c r="GX38" s="117"/>
      <c r="GY38" s="117"/>
      <c r="GZ38" s="117"/>
      <c r="HA38" s="117"/>
      <c r="HB38" s="117"/>
      <c r="HC38" s="117"/>
      <c r="HD38" s="117"/>
      <c r="HE38" s="117"/>
      <c r="HF38" s="117"/>
      <c r="HG38" s="117"/>
      <c r="HH38" s="117"/>
      <c r="HI38" s="117"/>
      <c r="HJ38" s="117"/>
      <c r="HK38" s="117"/>
      <c r="HL38" s="117"/>
      <c r="HM38" s="117"/>
      <c r="HN38" s="117"/>
      <c r="HO38" s="117"/>
      <c r="HP38" s="117"/>
      <c r="HQ38" s="117"/>
      <c r="HR38" s="117"/>
      <c r="HS38" s="117"/>
      <c r="HT38" s="117"/>
      <c r="HU38" s="117"/>
      <c r="HV38" s="117"/>
      <c r="HW38" s="117"/>
      <c r="HX38" s="117"/>
      <c r="HY38" s="117"/>
      <c r="HZ38" s="117"/>
      <c r="IA38" s="117"/>
      <c r="IB38" s="117"/>
    </row>
    <row r="39" spans="1:236" s="132" customFormat="1" ht="13.5" thickBot="1" x14ac:dyDescent="0.25">
      <c r="A39" s="1052"/>
      <c r="B39" s="479" t="s">
        <v>56</v>
      </c>
      <c r="C39" s="11"/>
      <c r="D39" s="12" t="s">
        <v>1</v>
      </c>
      <c r="E39" s="753"/>
      <c r="F39" s="754"/>
      <c r="G39" s="384" t="s">
        <v>15</v>
      </c>
      <c r="H39" s="385" t="s">
        <v>15</v>
      </c>
      <c r="I39" s="200">
        <f t="shared" si="7"/>
        <v>0</v>
      </c>
      <c r="J39" s="201">
        <f t="shared" si="15"/>
        <v>0</v>
      </c>
      <c r="L39" s="1008"/>
      <c r="M39" s="1116" t="s">
        <v>111</v>
      </c>
      <c r="N39" s="1115"/>
      <c r="O39" s="3"/>
      <c r="P39" s="678"/>
      <c r="Q39" s="566">
        <f t="shared" si="17"/>
        <v>0</v>
      </c>
      <c r="R39" s="212">
        <f t="shared" si="18"/>
        <v>0</v>
      </c>
      <c r="S39" s="117"/>
      <c r="T39" s="117"/>
      <c r="U39" s="117"/>
      <c r="V39" s="1032"/>
      <c r="W39" s="745" t="s">
        <v>24</v>
      </c>
      <c r="X39" s="69" t="str">
        <f t="shared" si="16"/>
        <v/>
      </c>
      <c r="Y39" s="140" t="str">
        <f t="shared" si="16"/>
        <v/>
      </c>
      <c r="Z39" s="141" t="s">
        <v>15</v>
      </c>
      <c r="AA39" s="141" t="s">
        <v>15</v>
      </c>
      <c r="AB39" s="141" t="s">
        <v>15</v>
      </c>
      <c r="AC39" s="139" t="s">
        <v>15</v>
      </c>
      <c r="AD39" s="748">
        <v>5980</v>
      </c>
      <c r="AE39" s="142">
        <v>7910</v>
      </c>
      <c r="AF39" s="141" t="s">
        <v>15</v>
      </c>
      <c r="AG39" s="139" t="s">
        <v>15</v>
      </c>
      <c r="AI39" s="112" t="str">
        <f>IF('New 6 Year'!O39="x",AK39,"")</f>
        <v/>
      </c>
      <c r="AJ39" s="113" t="str">
        <f>IF('New 6 Year'!P39="x",AK39,"")</f>
        <v/>
      </c>
      <c r="AK39" s="110">
        <v>1200</v>
      </c>
      <c r="AL39" s="74" t="s">
        <v>15</v>
      </c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  <c r="BY39" s="117"/>
      <c r="BZ39" s="117"/>
      <c r="CA39" s="117"/>
      <c r="CB39" s="117"/>
      <c r="CC39" s="117"/>
      <c r="CD39" s="117"/>
      <c r="CE39" s="117"/>
      <c r="CF39" s="117"/>
      <c r="CG39" s="117"/>
      <c r="CH39" s="117"/>
      <c r="CI39" s="117"/>
      <c r="CJ39" s="117"/>
      <c r="CK39" s="117"/>
      <c r="CL39" s="117"/>
      <c r="CM39" s="117"/>
      <c r="CN39" s="117"/>
      <c r="CO39" s="117"/>
      <c r="CP39" s="117"/>
      <c r="CQ39" s="117"/>
      <c r="CR39" s="117"/>
      <c r="CS39" s="117"/>
      <c r="CT39" s="117"/>
      <c r="CU39" s="117"/>
      <c r="CV39" s="117"/>
      <c r="CW39" s="117"/>
      <c r="CX39" s="117"/>
      <c r="CY39" s="117"/>
      <c r="CZ39" s="117"/>
      <c r="DA39" s="117"/>
      <c r="DB39" s="117"/>
      <c r="DC39" s="117"/>
      <c r="DD39" s="117"/>
      <c r="DE39" s="117"/>
      <c r="DF39" s="117"/>
      <c r="DG39" s="117"/>
      <c r="DH39" s="117"/>
      <c r="DI39" s="117"/>
      <c r="DJ39" s="117"/>
      <c r="DK39" s="117"/>
      <c r="DL39" s="117"/>
      <c r="DM39" s="117"/>
      <c r="DN39" s="117"/>
      <c r="DO39" s="117"/>
      <c r="DP39" s="117"/>
      <c r="DQ39" s="117"/>
      <c r="DR39" s="117"/>
      <c r="DS39" s="117"/>
      <c r="DT39" s="117"/>
      <c r="DU39" s="117"/>
      <c r="DV39" s="117"/>
      <c r="DW39" s="117"/>
      <c r="DX39" s="117"/>
      <c r="DY39" s="117"/>
      <c r="DZ39" s="117"/>
      <c r="EA39" s="117"/>
      <c r="EB39" s="117"/>
      <c r="EC39" s="117"/>
      <c r="ED39" s="117"/>
      <c r="EE39" s="117"/>
      <c r="EF39" s="117"/>
      <c r="EG39" s="117"/>
      <c r="EH39" s="117"/>
      <c r="EI39" s="117"/>
      <c r="EJ39" s="117"/>
      <c r="EK39" s="117"/>
      <c r="EL39" s="117"/>
      <c r="EM39" s="117"/>
      <c r="EN39" s="117"/>
      <c r="EO39" s="117"/>
      <c r="EP39" s="117"/>
      <c r="EQ39" s="117"/>
      <c r="ER39" s="117"/>
      <c r="ES39" s="117"/>
      <c r="ET39" s="117"/>
      <c r="EU39" s="117"/>
      <c r="EV39" s="117"/>
      <c r="EW39" s="117"/>
      <c r="EX39" s="117"/>
      <c r="EY39" s="117"/>
      <c r="EZ39" s="117"/>
      <c r="FA39" s="117"/>
      <c r="FB39" s="117"/>
      <c r="FC39" s="117"/>
      <c r="FD39" s="117"/>
      <c r="FE39" s="117"/>
      <c r="FF39" s="117"/>
      <c r="FG39" s="117"/>
      <c r="FH39" s="117"/>
      <c r="FI39" s="117"/>
      <c r="FJ39" s="117"/>
      <c r="FK39" s="117"/>
      <c r="FL39" s="117"/>
      <c r="FM39" s="117"/>
      <c r="FN39" s="117"/>
      <c r="FO39" s="117"/>
      <c r="FP39" s="117"/>
      <c r="FQ39" s="117"/>
      <c r="FR39" s="117"/>
      <c r="FS39" s="117"/>
      <c r="FT39" s="117"/>
      <c r="FU39" s="117"/>
      <c r="FV39" s="117"/>
      <c r="FW39" s="117"/>
      <c r="FX39" s="117"/>
      <c r="FY39" s="117"/>
      <c r="FZ39" s="117"/>
      <c r="GA39" s="117"/>
      <c r="GB39" s="117"/>
      <c r="GC39" s="117"/>
      <c r="GD39" s="117"/>
      <c r="GE39" s="117"/>
      <c r="GF39" s="117"/>
      <c r="GG39" s="117"/>
      <c r="GH39" s="117"/>
      <c r="GI39" s="117"/>
      <c r="GJ39" s="117"/>
      <c r="GK39" s="117"/>
      <c r="GL39" s="117"/>
      <c r="GM39" s="117"/>
      <c r="GN39" s="117"/>
      <c r="GO39" s="117"/>
      <c r="GP39" s="117"/>
      <c r="GQ39" s="117"/>
      <c r="GR39" s="117"/>
      <c r="GS39" s="117"/>
      <c r="GT39" s="117"/>
      <c r="GU39" s="117"/>
      <c r="GV39" s="117"/>
      <c r="GW39" s="117"/>
      <c r="GX39" s="117"/>
      <c r="GY39" s="117"/>
      <c r="GZ39" s="117"/>
      <c r="HA39" s="117"/>
      <c r="HB39" s="117"/>
      <c r="HC39" s="117"/>
      <c r="HD39" s="117"/>
      <c r="HE39" s="117"/>
      <c r="HF39" s="117"/>
      <c r="HG39" s="117"/>
      <c r="HH39" s="117"/>
      <c r="HI39" s="117"/>
      <c r="HJ39" s="117"/>
      <c r="HK39" s="117"/>
      <c r="HL39" s="117"/>
      <c r="HM39" s="117"/>
      <c r="HN39" s="117"/>
      <c r="HO39" s="117"/>
      <c r="HP39" s="117"/>
      <c r="HQ39" s="117"/>
      <c r="HR39" s="117"/>
      <c r="HS39" s="117"/>
      <c r="HT39" s="117"/>
      <c r="HU39" s="117"/>
      <c r="HV39" s="117"/>
      <c r="HW39" s="117"/>
      <c r="HX39" s="117"/>
      <c r="HY39" s="117"/>
      <c r="HZ39" s="117"/>
      <c r="IA39" s="117"/>
      <c r="IB39" s="117"/>
    </row>
    <row r="40" spans="1:236" s="132" customFormat="1" ht="13.5" thickBot="1" x14ac:dyDescent="0.25">
      <c r="A40" s="1053"/>
      <c r="B40" s="480" t="s">
        <v>57</v>
      </c>
      <c r="C40" s="18"/>
      <c r="D40" s="19" t="s">
        <v>1</v>
      </c>
      <c r="E40" s="755"/>
      <c r="F40" s="756"/>
      <c r="G40" s="386" t="s">
        <v>15</v>
      </c>
      <c r="H40" s="387" t="s">
        <v>15</v>
      </c>
      <c r="I40" s="202">
        <f t="shared" si="7"/>
        <v>0</v>
      </c>
      <c r="J40" s="203">
        <f t="shared" si="15"/>
        <v>0</v>
      </c>
      <c r="L40" s="1008"/>
      <c r="M40" s="1114" t="s">
        <v>211</v>
      </c>
      <c r="N40" s="1115"/>
      <c r="O40" s="3"/>
      <c r="P40" s="374"/>
      <c r="Q40" s="566">
        <f t="shared" si="17"/>
        <v>0</v>
      </c>
      <c r="R40" s="212">
        <f t="shared" si="18"/>
        <v>0</v>
      </c>
      <c r="S40" s="34"/>
      <c r="T40" s="34"/>
      <c r="U40" s="34"/>
      <c r="V40" s="1032"/>
      <c r="W40" s="746" t="s">
        <v>25</v>
      </c>
      <c r="X40" s="77" t="str">
        <f t="shared" si="16"/>
        <v/>
      </c>
      <c r="Y40" s="148" t="str">
        <f t="shared" si="16"/>
        <v/>
      </c>
      <c r="Z40" s="149" t="s">
        <v>15</v>
      </c>
      <c r="AA40" s="149" t="s">
        <v>15</v>
      </c>
      <c r="AB40" s="149" t="s">
        <v>15</v>
      </c>
      <c r="AC40" s="146" t="s">
        <v>15</v>
      </c>
      <c r="AD40" s="749">
        <v>6950</v>
      </c>
      <c r="AE40" s="150">
        <v>9240</v>
      </c>
      <c r="AF40" s="149" t="s">
        <v>15</v>
      </c>
      <c r="AG40" s="146" t="s">
        <v>15</v>
      </c>
      <c r="AI40" s="112" t="str">
        <f>IF('New 6 Year'!O40="x",AK40,"")</f>
        <v/>
      </c>
      <c r="AJ40" s="113" t="str">
        <f>IF('New 6 Year'!P40="x",AK40,"")</f>
        <v/>
      </c>
      <c r="AK40" s="110">
        <v>800</v>
      </c>
      <c r="AL40" s="74" t="s">
        <v>15</v>
      </c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</row>
    <row r="41" spans="1:236" ht="13.5" thickBot="1" x14ac:dyDescent="0.25">
      <c r="A41" s="132"/>
      <c r="E41" s="750"/>
      <c r="I41" s="124"/>
      <c r="J41" s="124"/>
      <c r="L41" s="1008"/>
      <c r="M41" s="1116" t="s">
        <v>113</v>
      </c>
      <c r="N41" s="1115"/>
      <c r="O41" s="3" t="s">
        <v>1</v>
      </c>
      <c r="P41" s="678"/>
      <c r="Q41" s="566">
        <f t="shared" si="17"/>
        <v>0</v>
      </c>
      <c r="R41" s="212">
        <f t="shared" si="18"/>
        <v>0</v>
      </c>
      <c r="S41" s="117"/>
      <c r="T41" s="117"/>
      <c r="U41" s="117"/>
      <c r="V41" s="46"/>
      <c r="W41" s="154"/>
      <c r="X41" s="47"/>
      <c r="Y41" s="47"/>
      <c r="Z41" s="47"/>
      <c r="AA41" s="47"/>
      <c r="AB41" s="47"/>
      <c r="AC41" s="47"/>
      <c r="AD41" s="45"/>
      <c r="AE41" s="45"/>
      <c r="AF41" s="44"/>
      <c r="AG41" s="45"/>
      <c r="AH41" s="46"/>
      <c r="AI41" s="105" t="str">
        <f>IF('New 6 Year'!O41="x",AK41,"")</f>
        <v/>
      </c>
      <c r="AJ41" s="106" t="str">
        <f>IF('New 6 Year'!P41="x",AK41,"")</f>
        <v/>
      </c>
      <c r="AK41" s="110">
        <v>1500</v>
      </c>
      <c r="AL41" s="74" t="s">
        <v>15</v>
      </c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7"/>
      <c r="CB41" s="117"/>
      <c r="CC41" s="117"/>
      <c r="CD41" s="117"/>
      <c r="CE41" s="117"/>
      <c r="CF41" s="117"/>
      <c r="CG41" s="117"/>
      <c r="CH41" s="117"/>
      <c r="CI41" s="117"/>
      <c r="CJ41" s="117"/>
      <c r="CK41" s="117"/>
      <c r="CL41" s="117"/>
      <c r="CM41" s="117"/>
      <c r="CN41" s="117"/>
      <c r="CO41" s="117"/>
      <c r="CP41" s="117"/>
      <c r="CQ41" s="117"/>
      <c r="CR41" s="117"/>
      <c r="CS41" s="117"/>
      <c r="CT41" s="117"/>
      <c r="CU41" s="117"/>
      <c r="CV41" s="117"/>
      <c r="CW41" s="117"/>
      <c r="CX41" s="117"/>
      <c r="CY41" s="117"/>
      <c r="CZ41" s="117"/>
      <c r="DA41" s="117"/>
      <c r="DB41" s="117"/>
      <c r="DC41" s="117"/>
      <c r="DD41" s="117"/>
      <c r="DE41" s="117"/>
      <c r="DF41" s="117"/>
      <c r="DG41" s="117"/>
      <c r="DH41" s="117"/>
      <c r="DI41" s="117"/>
      <c r="DJ41" s="117"/>
      <c r="DK41" s="117"/>
      <c r="DL41" s="117"/>
      <c r="DM41" s="117"/>
      <c r="DN41" s="117"/>
      <c r="DO41" s="117"/>
      <c r="DP41" s="117"/>
      <c r="DQ41" s="117"/>
      <c r="DR41" s="117"/>
      <c r="DS41" s="117"/>
      <c r="DT41" s="117"/>
      <c r="DU41" s="117"/>
      <c r="DV41" s="117"/>
      <c r="DW41" s="117"/>
      <c r="DX41" s="117"/>
      <c r="DY41" s="117"/>
      <c r="DZ41" s="117"/>
      <c r="EA41" s="117"/>
      <c r="EB41" s="117"/>
      <c r="EC41" s="117"/>
      <c r="ED41" s="117"/>
      <c r="EE41" s="117"/>
      <c r="EF41" s="117"/>
      <c r="EG41" s="117"/>
      <c r="EH41" s="117"/>
      <c r="EI41" s="117"/>
      <c r="EJ41" s="117"/>
      <c r="EK41" s="117"/>
      <c r="EL41" s="117"/>
      <c r="EM41" s="117"/>
      <c r="EN41" s="117"/>
      <c r="EO41" s="117"/>
      <c r="EP41" s="117"/>
      <c r="EQ41" s="117"/>
      <c r="ER41" s="117"/>
      <c r="ES41" s="117"/>
      <c r="ET41" s="117"/>
      <c r="EU41" s="117"/>
      <c r="EV41" s="117"/>
      <c r="EW41" s="117"/>
      <c r="EX41" s="117"/>
      <c r="EY41" s="117"/>
      <c r="EZ41" s="117"/>
      <c r="FA41" s="117"/>
      <c r="FB41" s="117"/>
      <c r="FC41" s="117"/>
      <c r="FD41" s="117"/>
      <c r="FE41" s="117"/>
      <c r="FF41" s="117"/>
      <c r="FG41" s="117"/>
      <c r="FH41" s="117"/>
      <c r="FI41" s="117"/>
      <c r="FJ41" s="117"/>
      <c r="FK41" s="117"/>
      <c r="FL41" s="117"/>
      <c r="FM41" s="117"/>
      <c r="FN41" s="117"/>
      <c r="FO41" s="117"/>
      <c r="FP41" s="117"/>
      <c r="FQ41" s="117"/>
      <c r="FR41" s="117"/>
      <c r="FS41" s="117"/>
      <c r="FT41" s="117"/>
      <c r="FU41" s="117"/>
      <c r="FV41" s="117"/>
      <c r="FW41" s="117"/>
      <c r="FX41" s="117"/>
      <c r="FY41" s="117"/>
      <c r="FZ41" s="117"/>
      <c r="GA41" s="117"/>
      <c r="GB41" s="117"/>
      <c r="GC41" s="117"/>
      <c r="GD41" s="117"/>
      <c r="GE41" s="117"/>
      <c r="GF41" s="117"/>
      <c r="GG41" s="117"/>
      <c r="GH41" s="117"/>
      <c r="GI41" s="117"/>
      <c r="GJ41" s="117"/>
      <c r="GK41" s="117"/>
      <c r="GL41" s="117"/>
      <c r="GM41" s="117"/>
      <c r="GN41" s="117"/>
      <c r="GO41" s="117"/>
      <c r="GP41" s="117"/>
      <c r="GQ41" s="117"/>
      <c r="GR41" s="117"/>
      <c r="GS41" s="117"/>
      <c r="GT41" s="117"/>
      <c r="GU41" s="117"/>
      <c r="GV41" s="117"/>
      <c r="GW41" s="117"/>
      <c r="GX41" s="117"/>
      <c r="GY41" s="117"/>
      <c r="GZ41" s="117"/>
      <c r="HA41" s="117"/>
      <c r="HB41" s="117"/>
      <c r="HC41" s="117"/>
      <c r="HD41" s="117"/>
      <c r="HE41" s="117"/>
      <c r="HF41" s="117"/>
      <c r="HG41" s="117"/>
      <c r="HH41" s="117"/>
      <c r="HI41" s="117"/>
      <c r="HJ41" s="117"/>
      <c r="HK41" s="117"/>
      <c r="HL41" s="117"/>
      <c r="HM41" s="117"/>
      <c r="HN41" s="117"/>
      <c r="HO41" s="117"/>
      <c r="HP41" s="117"/>
      <c r="HQ41" s="117"/>
      <c r="HR41" s="117"/>
      <c r="HS41" s="117"/>
      <c r="HT41" s="117"/>
      <c r="HU41" s="117"/>
      <c r="HV41" s="117"/>
      <c r="HW41" s="117"/>
      <c r="HX41" s="117"/>
      <c r="HY41" s="117"/>
      <c r="HZ41" s="117"/>
      <c r="IA41" s="117"/>
    </row>
    <row r="42" spans="1:236" s="132" customFormat="1" x14ac:dyDescent="0.2">
      <c r="A42" s="1048" t="s">
        <v>74</v>
      </c>
      <c r="B42" s="379" t="s">
        <v>58</v>
      </c>
      <c r="C42" s="523"/>
      <c r="D42" s="383" t="s">
        <v>15</v>
      </c>
      <c r="E42" s="16" t="s">
        <v>153</v>
      </c>
      <c r="F42" s="383" t="s">
        <v>15</v>
      </c>
      <c r="G42" s="16"/>
      <c r="H42" s="383" t="s">
        <v>15</v>
      </c>
      <c r="I42" s="245">
        <f t="shared" ref="I42:I51" si="19">J42/2</f>
        <v>0</v>
      </c>
      <c r="J42" s="199">
        <f t="shared" ref="J42:J51" si="20">SUM(X42:AC42)</f>
        <v>0</v>
      </c>
      <c r="L42" s="1008"/>
      <c r="M42" s="1116" t="s">
        <v>114</v>
      </c>
      <c r="N42" s="1115"/>
      <c r="O42" s="3" t="s">
        <v>1</v>
      </c>
      <c r="P42" s="678"/>
      <c r="Q42" s="566">
        <f t="shared" si="17"/>
        <v>0</v>
      </c>
      <c r="R42" s="212">
        <f t="shared" si="18"/>
        <v>0</v>
      </c>
      <c r="S42" s="117"/>
      <c r="T42" s="117"/>
      <c r="U42" s="117"/>
      <c r="V42" s="1031" t="s">
        <v>75</v>
      </c>
      <c r="W42" s="155" t="s">
        <v>58</v>
      </c>
      <c r="X42" s="87" t="str">
        <f t="shared" ref="X42:X51" si="21">IF(C42="x",AD42,"")</f>
        <v/>
      </c>
      <c r="Y42" s="134" t="s">
        <v>15</v>
      </c>
      <c r="Z42" s="156" t="str">
        <f t="shared" ref="Z42:Z51" si="22">IF(E42="x",AD42,"")</f>
        <v/>
      </c>
      <c r="AA42" s="134" t="s">
        <v>15</v>
      </c>
      <c r="AB42" s="156" t="str">
        <f t="shared" ref="AB42:AB51" si="23">IF(G42="x",AF42,"")</f>
        <v/>
      </c>
      <c r="AC42" s="130" t="s">
        <v>15</v>
      </c>
      <c r="AD42" s="642">
        <v>250</v>
      </c>
      <c r="AE42" s="134" t="s">
        <v>15</v>
      </c>
      <c r="AF42" s="646">
        <v>410</v>
      </c>
      <c r="AG42" s="130" t="s">
        <v>15</v>
      </c>
      <c r="AI42" s="108" t="str">
        <f>IF('New 6 Year'!O42="x",AK42,"")</f>
        <v/>
      </c>
      <c r="AJ42" s="109" t="str">
        <f>IF('New 6 Year'!P42="x",AK42,"")</f>
        <v/>
      </c>
      <c r="AK42" s="110">
        <v>1970</v>
      </c>
      <c r="AL42" s="74" t="s">
        <v>15</v>
      </c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7"/>
      <c r="CB42" s="117"/>
      <c r="CC42" s="117"/>
      <c r="CD42" s="117"/>
      <c r="CE42" s="117"/>
      <c r="CF42" s="117"/>
      <c r="CG42" s="117"/>
      <c r="CH42" s="117"/>
      <c r="CI42" s="117"/>
      <c r="CJ42" s="117"/>
      <c r="CK42" s="117"/>
      <c r="CL42" s="117"/>
      <c r="CM42" s="117"/>
      <c r="CN42" s="117"/>
      <c r="CO42" s="117"/>
      <c r="CP42" s="117"/>
      <c r="CQ42" s="117"/>
      <c r="CR42" s="117"/>
      <c r="CS42" s="117"/>
      <c r="CT42" s="117"/>
      <c r="CU42" s="117"/>
      <c r="CV42" s="117"/>
      <c r="CW42" s="117"/>
      <c r="CX42" s="117"/>
      <c r="CY42" s="117"/>
      <c r="CZ42" s="117"/>
      <c r="DA42" s="117"/>
      <c r="DB42" s="117"/>
      <c r="DC42" s="117"/>
      <c r="DD42" s="117"/>
      <c r="DE42" s="117"/>
      <c r="DF42" s="117"/>
      <c r="DG42" s="117"/>
      <c r="DH42" s="117"/>
      <c r="DI42" s="117"/>
      <c r="DJ42" s="117"/>
      <c r="DK42" s="117"/>
      <c r="DL42" s="117"/>
      <c r="DM42" s="117"/>
      <c r="DN42" s="117"/>
      <c r="DO42" s="117"/>
      <c r="DP42" s="117"/>
      <c r="DQ42" s="117"/>
      <c r="DR42" s="117"/>
      <c r="DS42" s="117"/>
      <c r="DT42" s="117"/>
      <c r="DU42" s="117"/>
      <c r="DV42" s="117"/>
      <c r="DW42" s="117"/>
      <c r="DX42" s="117"/>
      <c r="DY42" s="117"/>
      <c r="DZ42" s="117"/>
      <c r="EA42" s="117"/>
      <c r="EB42" s="117"/>
      <c r="EC42" s="117"/>
      <c r="ED42" s="117"/>
      <c r="EE42" s="117"/>
      <c r="EF42" s="117"/>
      <c r="EG42" s="117"/>
      <c r="EH42" s="117"/>
      <c r="EI42" s="117"/>
      <c r="EJ42" s="117"/>
      <c r="EK42" s="117"/>
      <c r="EL42" s="117"/>
      <c r="EM42" s="117"/>
      <c r="EN42" s="117"/>
      <c r="EO42" s="117"/>
      <c r="EP42" s="117"/>
      <c r="EQ42" s="117"/>
      <c r="ER42" s="117"/>
      <c r="ES42" s="117"/>
      <c r="ET42" s="117"/>
      <c r="EU42" s="117"/>
      <c r="EV42" s="117"/>
      <c r="EW42" s="117"/>
      <c r="EX42" s="117"/>
      <c r="EY42" s="117"/>
      <c r="EZ42" s="117"/>
      <c r="FA42" s="117"/>
      <c r="FB42" s="117"/>
      <c r="FC42" s="117"/>
      <c r="FD42" s="117"/>
      <c r="FE42" s="117"/>
      <c r="FF42" s="117"/>
      <c r="FG42" s="117"/>
      <c r="FH42" s="117"/>
      <c r="FI42" s="117"/>
      <c r="FJ42" s="117"/>
      <c r="FK42" s="117"/>
      <c r="FL42" s="117"/>
      <c r="FM42" s="117"/>
      <c r="FN42" s="117"/>
      <c r="FO42" s="117"/>
      <c r="FP42" s="117"/>
      <c r="FQ42" s="117"/>
      <c r="FR42" s="117"/>
      <c r="FS42" s="117"/>
      <c r="FT42" s="117"/>
      <c r="FU42" s="117"/>
      <c r="FV42" s="117"/>
      <c r="FW42" s="117"/>
      <c r="FX42" s="117"/>
      <c r="FY42" s="117"/>
      <c r="FZ42" s="117"/>
      <c r="GA42" s="117"/>
      <c r="GB42" s="117"/>
      <c r="GC42" s="117"/>
      <c r="GD42" s="117"/>
      <c r="GE42" s="117"/>
      <c r="GF42" s="117"/>
      <c r="GG42" s="117"/>
      <c r="GH42" s="117"/>
      <c r="GI42" s="117"/>
      <c r="GJ42" s="117"/>
      <c r="GK42" s="117"/>
      <c r="GL42" s="117"/>
      <c r="GM42" s="117"/>
      <c r="GN42" s="117"/>
      <c r="GO42" s="117"/>
      <c r="GP42" s="117"/>
      <c r="GQ42" s="117"/>
      <c r="GR42" s="117"/>
      <c r="GS42" s="117"/>
      <c r="GT42" s="117"/>
      <c r="GU42" s="117"/>
      <c r="GV42" s="117"/>
      <c r="GW42" s="117"/>
      <c r="GX42" s="117"/>
      <c r="GY42" s="117"/>
      <c r="GZ42" s="117"/>
      <c r="HA42" s="117"/>
      <c r="HB42" s="117"/>
      <c r="HC42" s="117"/>
      <c r="HD42" s="117"/>
      <c r="HE42" s="117"/>
      <c r="HF42" s="117"/>
      <c r="HG42" s="117"/>
      <c r="HH42" s="117"/>
      <c r="HI42" s="117"/>
      <c r="HJ42" s="117"/>
      <c r="HK42" s="117"/>
      <c r="HL42" s="117"/>
      <c r="HM42" s="117"/>
      <c r="HN42" s="117"/>
      <c r="HO42" s="117"/>
      <c r="HP42" s="117"/>
      <c r="HQ42" s="117"/>
      <c r="HR42" s="117"/>
      <c r="HS42" s="117"/>
      <c r="HT42" s="117"/>
      <c r="HU42" s="117"/>
      <c r="HV42" s="117"/>
      <c r="HW42" s="117"/>
      <c r="HX42" s="117"/>
      <c r="HY42" s="117"/>
      <c r="HZ42" s="117"/>
      <c r="IA42" s="117"/>
      <c r="IB42" s="117"/>
    </row>
    <row r="43" spans="1:236" s="132" customFormat="1" ht="13.5" thickBot="1" x14ac:dyDescent="0.25">
      <c r="A43" s="1049"/>
      <c r="B43" s="220" t="s">
        <v>59</v>
      </c>
      <c r="C43" s="524"/>
      <c r="D43" s="385" t="s">
        <v>15</v>
      </c>
      <c r="E43" s="17" t="s">
        <v>1</v>
      </c>
      <c r="F43" s="385" t="s">
        <v>15</v>
      </c>
      <c r="G43" s="17"/>
      <c r="H43" s="385" t="s">
        <v>15</v>
      </c>
      <c r="I43" s="246">
        <f t="shared" si="19"/>
        <v>0</v>
      </c>
      <c r="J43" s="201">
        <f t="shared" si="20"/>
        <v>0</v>
      </c>
      <c r="L43" s="1008"/>
      <c r="M43" s="1089" t="s">
        <v>115</v>
      </c>
      <c r="N43" s="1117"/>
      <c r="O43" s="5"/>
      <c r="P43" s="731"/>
      <c r="Q43" s="567">
        <f t="shared" si="17"/>
        <v>0</v>
      </c>
      <c r="R43" s="237">
        <f t="shared" si="18"/>
        <v>0</v>
      </c>
      <c r="S43" s="117"/>
      <c r="T43" s="117"/>
      <c r="U43" s="117"/>
      <c r="V43" s="1032"/>
      <c r="W43" s="67" t="s">
        <v>59</v>
      </c>
      <c r="X43" s="69" t="str">
        <f t="shared" si="21"/>
        <v/>
      </c>
      <c r="Y43" s="141" t="s">
        <v>15</v>
      </c>
      <c r="Z43" s="157" t="str">
        <f t="shared" si="22"/>
        <v/>
      </c>
      <c r="AA43" s="141" t="s">
        <v>15</v>
      </c>
      <c r="AB43" s="157" t="str">
        <f t="shared" si="23"/>
        <v/>
      </c>
      <c r="AC43" s="139" t="s">
        <v>15</v>
      </c>
      <c r="AD43" s="643">
        <v>360</v>
      </c>
      <c r="AE43" s="141" t="s">
        <v>15</v>
      </c>
      <c r="AF43" s="647">
        <v>520</v>
      </c>
      <c r="AG43" s="139" t="s">
        <v>15</v>
      </c>
      <c r="AI43" s="158" t="str">
        <f>IF('New 6 Year'!O43="x",AK43,"")</f>
        <v/>
      </c>
      <c r="AJ43" s="159" t="str">
        <f>IF('New 6 Year'!P43="x",AK43,"")</f>
        <v/>
      </c>
      <c r="AK43" s="114">
        <v>3600</v>
      </c>
      <c r="AL43" s="91" t="s">
        <v>15</v>
      </c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7"/>
      <c r="CB43" s="117"/>
      <c r="CC43" s="117"/>
      <c r="CD43" s="117"/>
      <c r="CE43" s="117"/>
      <c r="CF43" s="117"/>
      <c r="CG43" s="117"/>
      <c r="CH43" s="117"/>
      <c r="CI43" s="117"/>
      <c r="CJ43" s="117"/>
      <c r="CK43" s="117"/>
      <c r="CL43" s="117"/>
      <c r="CM43" s="117"/>
      <c r="CN43" s="117"/>
      <c r="CO43" s="117"/>
      <c r="CP43" s="117"/>
      <c r="CQ43" s="117"/>
      <c r="CR43" s="117"/>
      <c r="CS43" s="117"/>
      <c r="CT43" s="117"/>
      <c r="CU43" s="117"/>
      <c r="CV43" s="117"/>
      <c r="CW43" s="117"/>
      <c r="CX43" s="117"/>
      <c r="CY43" s="117"/>
      <c r="CZ43" s="117"/>
      <c r="DA43" s="117"/>
      <c r="DB43" s="117"/>
      <c r="DC43" s="117"/>
      <c r="DD43" s="117"/>
      <c r="DE43" s="117"/>
      <c r="DF43" s="117"/>
      <c r="DG43" s="117"/>
      <c r="DH43" s="117"/>
      <c r="DI43" s="117"/>
      <c r="DJ43" s="117"/>
      <c r="DK43" s="117"/>
      <c r="DL43" s="117"/>
      <c r="DM43" s="117"/>
      <c r="DN43" s="117"/>
      <c r="DO43" s="117"/>
      <c r="DP43" s="117"/>
      <c r="DQ43" s="117"/>
      <c r="DR43" s="117"/>
      <c r="DS43" s="117"/>
      <c r="DT43" s="117"/>
      <c r="DU43" s="117"/>
      <c r="DV43" s="117"/>
      <c r="DW43" s="117"/>
      <c r="DX43" s="117"/>
      <c r="DY43" s="117"/>
      <c r="DZ43" s="117"/>
      <c r="EA43" s="117"/>
      <c r="EB43" s="117"/>
      <c r="EC43" s="117"/>
      <c r="ED43" s="117"/>
      <c r="EE43" s="117"/>
      <c r="EF43" s="117"/>
      <c r="EG43" s="117"/>
      <c r="EH43" s="117"/>
      <c r="EI43" s="117"/>
      <c r="EJ43" s="117"/>
      <c r="EK43" s="117"/>
      <c r="EL43" s="117"/>
      <c r="EM43" s="117"/>
      <c r="EN43" s="117"/>
      <c r="EO43" s="117"/>
      <c r="EP43" s="117"/>
      <c r="EQ43" s="117"/>
      <c r="ER43" s="117"/>
      <c r="ES43" s="117"/>
      <c r="ET43" s="117"/>
      <c r="EU43" s="117"/>
      <c r="EV43" s="117"/>
      <c r="EW43" s="117"/>
      <c r="EX43" s="117"/>
      <c r="EY43" s="117"/>
      <c r="EZ43" s="117"/>
      <c r="FA43" s="117"/>
      <c r="FB43" s="117"/>
      <c r="FC43" s="117"/>
      <c r="FD43" s="117"/>
      <c r="FE43" s="117"/>
      <c r="FF43" s="117"/>
      <c r="FG43" s="117"/>
      <c r="FH43" s="117"/>
      <c r="FI43" s="117"/>
      <c r="FJ43" s="117"/>
      <c r="FK43" s="117"/>
      <c r="FL43" s="117"/>
      <c r="FM43" s="117"/>
      <c r="FN43" s="117"/>
      <c r="FO43" s="117"/>
      <c r="FP43" s="117"/>
      <c r="FQ43" s="117"/>
      <c r="FR43" s="117"/>
      <c r="FS43" s="117"/>
      <c r="FT43" s="117"/>
      <c r="FU43" s="117"/>
      <c r="FV43" s="117"/>
      <c r="FW43" s="117"/>
      <c r="FX43" s="117"/>
      <c r="FY43" s="117"/>
      <c r="FZ43" s="117"/>
      <c r="GA43" s="117"/>
      <c r="GB43" s="117"/>
      <c r="GC43" s="117"/>
      <c r="GD43" s="117"/>
      <c r="GE43" s="117"/>
      <c r="GF43" s="117"/>
      <c r="GG43" s="117"/>
      <c r="GH43" s="117"/>
      <c r="GI43" s="117"/>
      <c r="GJ43" s="117"/>
      <c r="GK43" s="117"/>
      <c r="GL43" s="117"/>
      <c r="GM43" s="117"/>
      <c r="GN43" s="117"/>
      <c r="GO43" s="117"/>
      <c r="GP43" s="117"/>
      <c r="GQ43" s="117"/>
      <c r="GR43" s="117"/>
      <c r="GS43" s="117"/>
      <c r="GT43" s="117"/>
      <c r="GU43" s="117"/>
      <c r="GV43" s="117"/>
      <c r="GW43" s="117"/>
      <c r="GX43" s="117"/>
      <c r="GY43" s="117"/>
      <c r="GZ43" s="117"/>
      <c r="HA43" s="117"/>
      <c r="HB43" s="117"/>
      <c r="HC43" s="117"/>
      <c r="HD43" s="117"/>
      <c r="HE43" s="117"/>
      <c r="HF43" s="117"/>
      <c r="HG43" s="117"/>
      <c r="HH43" s="117"/>
      <c r="HI43" s="117"/>
      <c r="HJ43" s="117"/>
      <c r="HK43" s="117"/>
      <c r="HL43" s="117"/>
      <c r="HM43" s="117"/>
      <c r="HN43" s="117"/>
      <c r="HO43" s="117"/>
      <c r="HP43" s="117"/>
      <c r="HQ43" s="117"/>
      <c r="HR43" s="117"/>
      <c r="HS43" s="117"/>
      <c r="HT43" s="117"/>
      <c r="HU43" s="117"/>
      <c r="HV43" s="117"/>
      <c r="HW43" s="117"/>
      <c r="HX43" s="117"/>
      <c r="HY43" s="117"/>
      <c r="HZ43" s="117"/>
      <c r="IA43" s="117"/>
      <c r="IB43" s="117"/>
    </row>
    <row r="44" spans="1:236" ht="13.5" thickBot="1" x14ac:dyDescent="0.25">
      <c r="A44" s="1049"/>
      <c r="B44" s="220" t="s">
        <v>60</v>
      </c>
      <c r="C44" s="524"/>
      <c r="D44" s="12"/>
      <c r="E44" s="11" t="s">
        <v>1</v>
      </c>
      <c r="F44" s="12" t="s">
        <v>1</v>
      </c>
      <c r="G44" s="11"/>
      <c r="H44" s="12"/>
      <c r="I44" s="247">
        <f t="shared" si="19"/>
        <v>0</v>
      </c>
      <c r="J44" s="192">
        <f t="shared" si="20"/>
        <v>0</v>
      </c>
      <c r="L44" s="1008"/>
      <c r="M44" s="484"/>
      <c r="N44" s="214"/>
      <c r="O44" s="58"/>
      <c r="P44" s="58"/>
      <c r="Q44" s="117"/>
      <c r="R44" s="485"/>
      <c r="S44" s="117"/>
      <c r="T44" s="117"/>
      <c r="U44" s="117"/>
      <c r="V44" s="1032"/>
      <c r="W44" s="67" t="s">
        <v>60</v>
      </c>
      <c r="X44" s="69" t="str">
        <f t="shared" si="21"/>
        <v/>
      </c>
      <c r="Y44" s="140" t="str">
        <f t="shared" ref="Y44:Y51" si="24">IF(D44="x",AE44,"")</f>
        <v/>
      </c>
      <c r="Z44" s="140" t="str">
        <f t="shared" si="22"/>
        <v/>
      </c>
      <c r="AA44" s="140" t="str">
        <f t="shared" ref="AA44:AA51" si="25">IF(F44="x",AE44,"")</f>
        <v/>
      </c>
      <c r="AB44" s="140" t="str">
        <f t="shared" si="23"/>
        <v/>
      </c>
      <c r="AC44" s="160" t="str">
        <f t="shared" ref="AC44:AC51" si="26">IF(H44="x",AG44,"")</f>
        <v/>
      </c>
      <c r="AD44" s="644">
        <v>570</v>
      </c>
      <c r="AE44" s="648">
        <v>1280</v>
      </c>
      <c r="AF44" s="648">
        <v>780</v>
      </c>
      <c r="AG44" s="656">
        <v>1490</v>
      </c>
      <c r="AH44" s="46"/>
      <c r="AI44" s="214"/>
      <c r="AJ44" s="214"/>
      <c r="AK44" s="58"/>
      <c r="AL44" s="58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17"/>
      <c r="CA44" s="117"/>
      <c r="CB44" s="117"/>
      <c r="CC44" s="117"/>
      <c r="CD44" s="117"/>
      <c r="CE44" s="117"/>
      <c r="CF44" s="117"/>
      <c r="CG44" s="117"/>
      <c r="CH44" s="117"/>
      <c r="CI44" s="117"/>
      <c r="CJ44" s="117"/>
      <c r="CK44" s="117"/>
      <c r="CL44" s="117"/>
      <c r="CM44" s="117"/>
      <c r="CN44" s="117"/>
      <c r="CO44" s="117"/>
      <c r="CP44" s="117"/>
      <c r="CQ44" s="117"/>
      <c r="CR44" s="117"/>
      <c r="CS44" s="117"/>
      <c r="CT44" s="117"/>
      <c r="CU44" s="117"/>
      <c r="CV44" s="117"/>
      <c r="CW44" s="117"/>
      <c r="CX44" s="117"/>
      <c r="CY44" s="117"/>
      <c r="CZ44" s="117"/>
      <c r="DA44" s="117"/>
      <c r="DB44" s="117"/>
      <c r="DC44" s="117"/>
      <c r="DD44" s="117"/>
      <c r="DE44" s="117"/>
      <c r="DF44" s="117"/>
      <c r="DG44" s="117"/>
      <c r="DH44" s="117"/>
      <c r="DI44" s="117"/>
      <c r="DJ44" s="117"/>
      <c r="DK44" s="117"/>
      <c r="DL44" s="117"/>
      <c r="DM44" s="117"/>
      <c r="DN44" s="117"/>
      <c r="DO44" s="117"/>
      <c r="DP44" s="117"/>
      <c r="DQ44" s="117"/>
      <c r="DR44" s="117"/>
      <c r="DS44" s="117"/>
      <c r="DT44" s="117"/>
      <c r="DU44" s="117"/>
      <c r="DV44" s="117"/>
      <c r="DW44" s="117"/>
      <c r="DX44" s="117"/>
      <c r="DY44" s="117"/>
      <c r="DZ44" s="117"/>
      <c r="EA44" s="117"/>
      <c r="EB44" s="117"/>
      <c r="EC44" s="117"/>
      <c r="ED44" s="117"/>
      <c r="EE44" s="117"/>
      <c r="EF44" s="117"/>
      <c r="EG44" s="117"/>
      <c r="EH44" s="117"/>
      <c r="EI44" s="117"/>
      <c r="EJ44" s="117"/>
      <c r="EK44" s="117"/>
      <c r="EL44" s="117"/>
      <c r="EM44" s="117"/>
      <c r="EN44" s="117"/>
      <c r="EO44" s="117"/>
      <c r="EP44" s="117"/>
      <c r="EQ44" s="117"/>
      <c r="ER44" s="117"/>
      <c r="ES44" s="117"/>
      <c r="ET44" s="117"/>
      <c r="EU44" s="117"/>
      <c r="EV44" s="117"/>
      <c r="EW44" s="117"/>
      <c r="EX44" s="117"/>
      <c r="EY44" s="117"/>
      <c r="EZ44" s="117"/>
      <c r="FA44" s="117"/>
      <c r="FB44" s="117"/>
      <c r="FC44" s="117"/>
      <c r="FD44" s="117"/>
      <c r="FE44" s="117"/>
      <c r="FF44" s="117"/>
      <c r="FG44" s="117"/>
      <c r="FH44" s="117"/>
      <c r="FI44" s="117"/>
      <c r="FJ44" s="117"/>
      <c r="FK44" s="117"/>
      <c r="FL44" s="117"/>
      <c r="FM44" s="117"/>
      <c r="FN44" s="117"/>
      <c r="FO44" s="117"/>
      <c r="FP44" s="117"/>
      <c r="FQ44" s="117"/>
      <c r="FR44" s="117"/>
      <c r="FS44" s="117"/>
      <c r="FT44" s="117"/>
      <c r="FU44" s="117"/>
      <c r="FV44" s="117"/>
      <c r="FW44" s="117"/>
      <c r="FX44" s="117"/>
      <c r="FY44" s="117"/>
      <c r="FZ44" s="117"/>
      <c r="GA44" s="117"/>
      <c r="GB44" s="117"/>
      <c r="GC44" s="117"/>
      <c r="GD44" s="117"/>
      <c r="GE44" s="117"/>
      <c r="GF44" s="117"/>
      <c r="GG44" s="117"/>
      <c r="GH44" s="117"/>
      <c r="GI44" s="117"/>
      <c r="GJ44" s="117"/>
      <c r="GK44" s="117"/>
      <c r="GL44" s="117"/>
      <c r="GM44" s="117"/>
      <c r="GN44" s="117"/>
      <c r="GO44" s="117"/>
      <c r="GP44" s="117"/>
      <c r="GQ44" s="117"/>
      <c r="GR44" s="117"/>
      <c r="GS44" s="117"/>
      <c r="GT44" s="117"/>
      <c r="GU44" s="117"/>
      <c r="GV44" s="117"/>
      <c r="GW44" s="117"/>
      <c r="GX44" s="117"/>
      <c r="GY44" s="117"/>
      <c r="GZ44" s="117"/>
      <c r="HA44" s="117"/>
      <c r="HB44" s="117"/>
      <c r="HC44" s="117"/>
      <c r="HD44" s="117"/>
      <c r="HE44" s="117"/>
      <c r="HF44" s="117"/>
      <c r="HG44" s="117"/>
      <c r="HH44" s="117"/>
      <c r="HI44" s="117"/>
      <c r="HJ44" s="117"/>
      <c r="HK44" s="117"/>
      <c r="HL44" s="117"/>
      <c r="HM44" s="117"/>
      <c r="HN44" s="117"/>
      <c r="HO44" s="117"/>
      <c r="HP44" s="117"/>
      <c r="HQ44" s="117"/>
      <c r="HR44" s="117"/>
      <c r="HS44" s="117"/>
      <c r="HT44" s="117"/>
      <c r="HU44" s="117"/>
      <c r="HV44" s="117"/>
      <c r="HW44" s="117"/>
      <c r="HX44" s="117"/>
      <c r="HY44" s="117"/>
      <c r="HZ44" s="117"/>
      <c r="IA44" s="117"/>
    </row>
    <row r="45" spans="1:236" ht="13.5" thickBot="1" x14ac:dyDescent="0.25">
      <c r="A45" s="1049"/>
      <c r="B45" s="220" t="s">
        <v>61</v>
      </c>
      <c r="C45" s="524"/>
      <c r="D45" s="12"/>
      <c r="E45" s="11" t="s">
        <v>1</v>
      </c>
      <c r="F45" s="12" t="s">
        <v>1</v>
      </c>
      <c r="G45" s="11"/>
      <c r="H45" s="12"/>
      <c r="I45" s="247">
        <f t="shared" si="19"/>
        <v>0</v>
      </c>
      <c r="J45" s="192">
        <f t="shared" si="20"/>
        <v>0</v>
      </c>
      <c r="L45" s="1008"/>
      <c r="M45" s="1035" t="s">
        <v>150</v>
      </c>
      <c r="N45" s="1036"/>
      <c r="O45" s="20" t="s">
        <v>1</v>
      </c>
      <c r="P45" s="739"/>
      <c r="Q45" s="161">
        <f>R45/2</f>
        <v>0</v>
      </c>
      <c r="R45" s="162">
        <f>SUM('New 6 Year'!AI45:AJ45)</f>
        <v>0</v>
      </c>
      <c r="S45" s="179"/>
      <c r="T45" s="179"/>
      <c r="U45" s="179"/>
      <c r="V45" s="1032"/>
      <c r="W45" s="67" t="s">
        <v>61</v>
      </c>
      <c r="X45" s="69" t="str">
        <f t="shared" si="21"/>
        <v/>
      </c>
      <c r="Y45" s="140" t="str">
        <f t="shared" si="24"/>
        <v/>
      </c>
      <c r="Z45" s="140" t="str">
        <f t="shared" si="22"/>
        <v/>
      </c>
      <c r="AA45" s="140" t="str">
        <f t="shared" si="25"/>
        <v/>
      </c>
      <c r="AB45" s="140" t="str">
        <f t="shared" si="23"/>
        <v/>
      </c>
      <c r="AC45" s="160" t="str">
        <f t="shared" si="26"/>
        <v/>
      </c>
      <c r="AD45" s="644">
        <v>760</v>
      </c>
      <c r="AE45" s="648">
        <v>1460</v>
      </c>
      <c r="AF45" s="648">
        <v>970</v>
      </c>
      <c r="AG45" s="656">
        <v>1660</v>
      </c>
      <c r="AH45" s="46"/>
      <c r="AI45" s="168" t="str">
        <f>IF('New 6 Year'!O45="x",AK45,"")</f>
        <v/>
      </c>
      <c r="AJ45" s="352" t="str">
        <f>IF('New 6 Year'!P45="x",AK45,"")</f>
        <v/>
      </c>
      <c r="AK45" s="136">
        <v>800</v>
      </c>
      <c r="AL45" s="137" t="s">
        <v>15</v>
      </c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179"/>
      <c r="GJ45" s="179"/>
      <c r="GK45" s="179"/>
      <c r="GL45" s="179"/>
      <c r="GM45" s="179"/>
      <c r="GN45" s="179"/>
      <c r="GO45" s="179"/>
      <c r="GP45" s="179"/>
      <c r="GQ45" s="179"/>
      <c r="GR45" s="179"/>
      <c r="GS45" s="179"/>
      <c r="GT45" s="179"/>
      <c r="GU45" s="179"/>
      <c r="GV45" s="179"/>
      <c r="GW45" s="179"/>
      <c r="GX45" s="179"/>
      <c r="GY45" s="179"/>
      <c r="GZ45" s="179"/>
      <c r="HA45" s="179"/>
      <c r="HB45" s="179"/>
      <c r="HC45" s="179"/>
      <c r="HD45" s="179"/>
      <c r="HE45" s="179"/>
      <c r="HF45" s="179"/>
      <c r="HG45" s="179"/>
      <c r="HH45" s="179"/>
      <c r="HI45" s="179"/>
      <c r="HJ45" s="179"/>
      <c r="HK45" s="179"/>
      <c r="HL45" s="179"/>
      <c r="HM45" s="179"/>
      <c r="HN45" s="179"/>
      <c r="HO45" s="179"/>
      <c r="HP45" s="179"/>
      <c r="HQ45" s="179"/>
      <c r="HR45" s="179"/>
      <c r="HS45" s="179"/>
      <c r="HT45" s="179"/>
      <c r="HU45" s="179"/>
      <c r="HV45" s="179"/>
      <c r="HW45" s="179"/>
      <c r="HX45" s="179"/>
      <c r="HY45" s="179"/>
      <c r="HZ45" s="179"/>
      <c r="IA45" s="179"/>
      <c r="IB45" s="179"/>
    </row>
    <row r="46" spans="1:236" ht="13.5" thickBot="1" x14ac:dyDescent="0.25">
      <c r="A46" s="1049"/>
      <c r="B46" s="220" t="s">
        <v>62</v>
      </c>
      <c r="C46" s="524"/>
      <c r="D46" s="12"/>
      <c r="E46" s="11" t="s">
        <v>1</v>
      </c>
      <c r="F46" s="12" t="s">
        <v>1</v>
      </c>
      <c r="G46" s="11"/>
      <c r="H46" s="12"/>
      <c r="I46" s="247">
        <f t="shared" si="19"/>
        <v>0</v>
      </c>
      <c r="J46" s="192">
        <f t="shared" si="20"/>
        <v>0</v>
      </c>
      <c r="L46" s="1009"/>
      <c r="M46" s="486" t="s">
        <v>151</v>
      </c>
      <c r="N46" s="487"/>
      <c r="O46" s="487"/>
      <c r="P46" s="488"/>
      <c r="Q46" s="313"/>
      <c r="R46" s="489"/>
      <c r="V46" s="1032"/>
      <c r="W46" s="67" t="s">
        <v>62</v>
      </c>
      <c r="X46" s="69" t="str">
        <f t="shared" si="21"/>
        <v/>
      </c>
      <c r="Y46" s="140" t="str">
        <f t="shared" si="24"/>
        <v/>
      </c>
      <c r="Z46" s="140" t="str">
        <f t="shared" si="22"/>
        <v/>
      </c>
      <c r="AA46" s="140" t="str">
        <f t="shared" si="25"/>
        <v/>
      </c>
      <c r="AB46" s="140" t="str">
        <f t="shared" si="23"/>
        <v/>
      </c>
      <c r="AC46" s="160" t="str">
        <f t="shared" si="26"/>
        <v/>
      </c>
      <c r="AD46" s="644">
        <v>1110</v>
      </c>
      <c r="AE46" s="648">
        <v>1830</v>
      </c>
      <c r="AF46" s="648">
        <v>1300</v>
      </c>
      <c r="AG46" s="656">
        <v>2030</v>
      </c>
      <c r="AH46" s="46"/>
      <c r="AI46" s="33"/>
      <c r="AJ46" s="33"/>
      <c r="AK46" s="94"/>
      <c r="AL46" s="94"/>
    </row>
    <row r="47" spans="1:236" x14ac:dyDescent="0.2">
      <c r="A47" s="1049"/>
      <c r="B47" s="220" t="s">
        <v>63</v>
      </c>
      <c r="C47" s="524"/>
      <c r="D47" s="12"/>
      <c r="E47" s="11" t="s">
        <v>1</v>
      </c>
      <c r="F47" s="12" t="s">
        <v>1</v>
      </c>
      <c r="G47" s="11"/>
      <c r="H47" s="12"/>
      <c r="I47" s="247">
        <f t="shared" si="19"/>
        <v>0</v>
      </c>
      <c r="J47" s="192">
        <f t="shared" si="20"/>
        <v>0</v>
      </c>
      <c r="L47" s="33"/>
      <c r="M47" s="215"/>
      <c r="N47" s="215"/>
      <c r="O47" s="48"/>
      <c r="P47" s="48"/>
      <c r="Q47" s="117"/>
      <c r="R47" s="117"/>
      <c r="S47" s="179"/>
      <c r="T47" s="179"/>
      <c r="U47" s="179"/>
      <c r="V47" s="1032"/>
      <c r="W47" s="67" t="s">
        <v>63</v>
      </c>
      <c r="X47" s="69" t="str">
        <f t="shared" si="21"/>
        <v/>
      </c>
      <c r="Y47" s="140" t="str">
        <f t="shared" si="24"/>
        <v/>
      </c>
      <c r="Z47" s="140" t="str">
        <f t="shared" si="22"/>
        <v/>
      </c>
      <c r="AA47" s="140" t="str">
        <f t="shared" si="25"/>
        <v/>
      </c>
      <c r="AB47" s="140" t="str">
        <f t="shared" si="23"/>
        <v/>
      </c>
      <c r="AC47" s="160" t="str">
        <f t="shared" si="26"/>
        <v/>
      </c>
      <c r="AD47" s="644">
        <v>1640</v>
      </c>
      <c r="AE47" s="648">
        <v>2500</v>
      </c>
      <c r="AF47" s="648">
        <v>1830</v>
      </c>
      <c r="AG47" s="656">
        <v>2700</v>
      </c>
      <c r="AH47" s="46"/>
      <c r="AI47" s="25"/>
      <c r="AJ47" s="25"/>
      <c r="AK47" s="94"/>
      <c r="AL47" s="94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  <c r="HC47" s="179"/>
      <c r="HD47" s="179"/>
      <c r="HE47" s="179"/>
      <c r="HF47" s="179"/>
      <c r="HG47" s="179"/>
      <c r="HH47" s="179"/>
      <c r="HI47" s="179"/>
      <c r="HJ47" s="179"/>
      <c r="HK47" s="179"/>
      <c r="HL47" s="179"/>
      <c r="HM47" s="179"/>
      <c r="HN47" s="179"/>
      <c r="HO47" s="179"/>
      <c r="HP47" s="179"/>
      <c r="HQ47" s="179"/>
      <c r="HR47" s="179"/>
      <c r="HS47" s="179"/>
      <c r="HT47" s="179"/>
      <c r="HU47" s="179"/>
      <c r="HV47" s="179"/>
      <c r="HW47" s="179"/>
      <c r="HX47" s="179"/>
      <c r="HY47" s="179"/>
      <c r="HZ47" s="179"/>
      <c r="IA47" s="179"/>
      <c r="IB47" s="179"/>
    </row>
    <row r="48" spans="1:236" x14ac:dyDescent="0.2">
      <c r="A48" s="1049"/>
      <c r="B48" s="220" t="s">
        <v>64</v>
      </c>
      <c r="C48" s="524"/>
      <c r="D48" s="12"/>
      <c r="E48" s="11" t="s">
        <v>1</v>
      </c>
      <c r="F48" s="12" t="s">
        <v>1</v>
      </c>
      <c r="G48" s="11"/>
      <c r="H48" s="12"/>
      <c r="I48" s="247">
        <f t="shared" si="19"/>
        <v>0</v>
      </c>
      <c r="J48" s="192">
        <f t="shared" si="20"/>
        <v>0</v>
      </c>
      <c r="L48" s="58"/>
      <c r="M48" s="218"/>
      <c r="N48" s="218"/>
      <c r="O48" s="58"/>
      <c r="P48" s="58"/>
      <c r="Q48" s="117"/>
      <c r="R48" s="117"/>
      <c r="S48" s="117"/>
      <c r="T48" s="117"/>
      <c r="U48" s="117"/>
      <c r="V48" s="1032"/>
      <c r="W48" s="67" t="s">
        <v>64</v>
      </c>
      <c r="X48" s="69" t="str">
        <f t="shared" si="21"/>
        <v/>
      </c>
      <c r="Y48" s="140" t="str">
        <f t="shared" si="24"/>
        <v/>
      </c>
      <c r="Z48" s="140" t="str">
        <f t="shared" si="22"/>
        <v/>
      </c>
      <c r="AA48" s="140" t="str">
        <f t="shared" si="25"/>
        <v/>
      </c>
      <c r="AB48" s="140" t="str">
        <f t="shared" si="23"/>
        <v/>
      </c>
      <c r="AC48" s="160" t="str">
        <f t="shared" si="26"/>
        <v/>
      </c>
      <c r="AD48" s="644">
        <v>2050</v>
      </c>
      <c r="AE48" s="648">
        <v>2900</v>
      </c>
      <c r="AF48" s="648">
        <v>2240</v>
      </c>
      <c r="AG48" s="656">
        <v>3100</v>
      </c>
      <c r="AH48" s="46"/>
      <c r="AI48" s="25"/>
      <c r="AJ48" s="25"/>
      <c r="AK48" s="94"/>
      <c r="AL48" s="94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  <c r="BU48" s="117"/>
      <c r="BV48" s="117"/>
      <c r="BW48" s="117"/>
      <c r="BX48" s="117"/>
      <c r="BY48" s="117"/>
      <c r="BZ48" s="117"/>
      <c r="CA48" s="117"/>
      <c r="CB48" s="117"/>
      <c r="CC48" s="117"/>
      <c r="CD48" s="117"/>
      <c r="CE48" s="117"/>
      <c r="CF48" s="117"/>
      <c r="CG48" s="117"/>
      <c r="CH48" s="117"/>
      <c r="CI48" s="117"/>
      <c r="CJ48" s="117"/>
      <c r="CK48" s="117"/>
      <c r="CL48" s="117"/>
      <c r="CM48" s="117"/>
      <c r="CN48" s="117"/>
      <c r="CO48" s="117"/>
      <c r="CP48" s="117"/>
      <c r="CQ48" s="117"/>
      <c r="CR48" s="117"/>
      <c r="CS48" s="117"/>
      <c r="CT48" s="117"/>
      <c r="CU48" s="117"/>
      <c r="CV48" s="117"/>
      <c r="CW48" s="117"/>
      <c r="CX48" s="117"/>
      <c r="CY48" s="117"/>
      <c r="CZ48" s="117"/>
      <c r="DA48" s="117"/>
      <c r="DB48" s="117"/>
      <c r="DC48" s="117"/>
      <c r="DD48" s="117"/>
      <c r="DE48" s="117"/>
      <c r="DF48" s="117"/>
      <c r="DG48" s="117"/>
      <c r="DH48" s="117"/>
      <c r="DI48" s="117"/>
      <c r="DJ48" s="117"/>
      <c r="DK48" s="117"/>
      <c r="DL48" s="117"/>
      <c r="DM48" s="117"/>
      <c r="DN48" s="117"/>
      <c r="DO48" s="117"/>
      <c r="DP48" s="117"/>
      <c r="DQ48" s="117"/>
      <c r="DR48" s="117"/>
      <c r="DS48" s="117"/>
      <c r="DT48" s="117"/>
      <c r="DU48" s="117"/>
      <c r="DV48" s="117"/>
      <c r="DW48" s="117"/>
      <c r="DX48" s="117"/>
      <c r="DY48" s="117"/>
      <c r="DZ48" s="117"/>
      <c r="EA48" s="117"/>
      <c r="EB48" s="117"/>
      <c r="EC48" s="117"/>
      <c r="ED48" s="117"/>
      <c r="EE48" s="117"/>
      <c r="EF48" s="117"/>
      <c r="EG48" s="117"/>
      <c r="EH48" s="117"/>
      <c r="EI48" s="117"/>
      <c r="EJ48" s="117"/>
      <c r="EK48" s="117"/>
      <c r="EL48" s="117"/>
      <c r="EM48" s="117"/>
      <c r="EN48" s="117"/>
      <c r="EO48" s="117"/>
      <c r="EP48" s="117"/>
      <c r="EQ48" s="117"/>
      <c r="ER48" s="117"/>
      <c r="ES48" s="117"/>
      <c r="ET48" s="117"/>
      <c r="EU48" s="117"/>
      <c r="EV48" s="117"/>
      <c r="EW48" s="117"/>
      <c r="EX48" s="117"/>
      <c r="EY48" s="117"/>
      <c r="EZ48" s="117"/>
      <c r="FA48" s="117"/>
      <c r="FB48" s="117"/>
      <c r="FC48" s="117"/>
      <c r="FD48" s="117"/>
      <c r="FE48" s="117"/>
      <c r="FF48" s="117"/>
      <c r="FG48" s="117"/>
      <c r="FH48" s="117"/>
      <c r="FI48" s="117"/>
      <c r="FJ48" s="117"/>
      <c r="FK48" s="117"/>
      <c r="FL48" s="117"/>
      <c r="FM48" s="117"/>
      <c r="FN48" s="117"/>
      <c r="FO48" s="117"/>
      <c r="FP48" s="117"/>
      <c r="FQ48" s="117"/>
      <c r="FR48" s="117"/>
      <c r="FS48" s="117"/>
      <c r="FT48" s="117"/>
      <c r="FU48" s="117"/>
      <c r="FV48" s="117"/>
      <c r="FW48" s="117"/>
      <c r="FX48" s="117"/>
      <c r="FY48" s="117"/>
      <c r="FZ48" s="117"/>
      <c r="GA48" s="117"/>
      <c r="GB48" s="117"/>
      <c r="GC48" s="117"/>
      <c r="GD48" s="117"/>
      <c r="GE48" s="117"/>
      <c r="GF48" s="117"/>
      <c r="GG48" s="117"/>
      <c r="GH48" s="117"/>
      <c r="GI48" s="117"/>
      <c r="GJ48" s="117"/>
      <c r="GK48" s="117"/>
      <c r="GL48" s="117"/>
      <c r="GM48" s="117"/>
      <c r="GN48" s="117"/>
      <c r="GO48" s="117"/>
      <c r="GP48" s="117"/>
      <c r="GQ48" s="117"/>
      <c r="GR48" s="117"/>
      <c r="GS48" s="117"/>
      <c r="GT48" s="117"/>
      <c r="GU48" s="117"/>
      <c r="GV48" s="117"/>
      <c r="GW48" s="117"/>
      <c r="GX48" s="117"/>
      <c r="GY48" s="117"/>
      <c r="GZ48" s="117"/>
      <c r="HA48" s="117"/>
      <c r="HB48" s="117"/>
      <c r="HC48" s="117"/>
      <c r="HD48" s="117"/>
      <c r="HE48" s="117"/>
      <c r="HF48" s="117"/>
      <c r="HG48" s="117"/>
      <c r="HH48" s="117"/>
      <c r="HI48" s="117"/>
      <c r="HJ48" s="117"/>
      <c r="HK48" s="117"/>
      <c r="HL48" s="117"/>
      <c r="HM48" s="117"/>
      <c r="HN48" s="117"/>
      <c r="HO48" s="117"/>
      <c r="HP48" s="117"/>
      <c r="HQ48" s="117"/>
      <c r="HR48" s="117"/>
      <c r="HS48" s="117"/>
      <c r="HT48" s="117"/>
      <c r="HU48" s="117"/>
      <c r="HV48" s="117"/>
      <c r="HW48" s="117"/>
      <c r="HX48" s="117"/>
      <c r="HY48" s="117"/>
      <c r="HZ48" s="117"/>
      <c r="IA48" s="117"/>
    </row>
    <row r="49" spans="1:236" x14ac:dyDescent="0.2">
      <c r="A49" s="1049"/>
      <c r="B49" s="220" t="s">
        <v>65</v>
      </c>
      <c r="C49" s="524"/>
      <c r="D49" s="12"/>
      <c r="E49" s="11" t="s">
        <v>1</v>
      </c>
      <c r="F49" s="12" t="s">
        <v>1</v>
      </c>
      <c r="G49" s="11"/>
      <c r="H49" s="12"/>
      <c r="I49" s="248">
        <f t="shared" si="19"/>
        <v>0</v>
      </c>
      <c r="J49" s="192">
        <f t="shared" si="20"/>
        <v>0</v>
      </c>
      <c r="L49" s="469"/>
      <c r="M49" s="469"/>
      <c r="N49" s="469"/>
      <c r="O49" s="469"/>
      <c r="P49" s="469"/>
      <c r="Q49" s="179"/>
      <c r="R49" s="179"/>
      <c r="S49" s="117"/>
      <c r="T49" s="117"/>
      <c r="U49" s="117"/>
      <c r="V49" s="1032"/>
      <c r="W49" s="67" t="s">
        <v>65</v>
      </c>
      <c r="X49" s="69" t="str">
        <f t="shared" si="21"/>
        <v/>
      </c>
      <c r="Y49" s="140" t="str">
        <f t="shared" si="24"/>
        <v/>
      </c>
      <c r="Z49" s="140" t="str">
        <f t="shared" si="22"/>
        <v/>
      </c>
      <c r="AA49" s="140" t="str">
        <f t="shared" si="25"/>
        <v/>
      </c>
      <c r="AB49" s="140" t="str">
        <f t="shared" si="23"/>
        <v/>
      </c>
      <c r="AC49" s="160" t="str">
        <f t="shared" si="26"/>
        <v/>
      </c>
      <c r="AD49" s="644">
        <v>2540</v>
      </c>
      <c r="AE49" s="648">
        <v>3290</v>
      </c>
      <c r="AF49" s="648">
        <v>2730</v>
      </c>
      <c r="AG49" s="656">
        <v>3480</v>
      </c>
      <c r="AH49" s="46"/>
      <c r="AI49" s="25"/>
      <c r="AJ49" s="25"/>
      <c r="AK49" s="94"/>
      <c r="AL49" s="94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117"/>
      <c r="BR49" s="117"/>
      <c r="BS49" s="117"/>
      <c r="BT49" s="117"/>
      <c r="BU49" s="117"/>
      <c r="BV49" s="117"/>
      <c r="BW49" s="117"/>
      <c r="BX49" s="117"/>
      <c r="BY49" s="117"/>
      <c r="BZ49" s="117"/>
      <c r="CA49" s="117"/>
      <c r="CB49" s="117"/>
      <c r="CC49" s="117"/>
      <c r="CD49" s="117"/>
      <c r="CE49" s="117"/>
      <c r="CF49" s="117"/>
      <c r="CG49" s="117"/>
      <c r="CH49" s="117"/>
      <c r="CI49" s="117"/>
      <c r="CJ49" s="117"/>
      <c r="CK49" s="117"/>
      <c r="CL49" s="117"/>
      <c r="CM49" s="117"/>
      <c r="CN49" s="117"/>
      <c r="CO49" s="117"/>
      <c r="CP49" s="117"/>
      <c r="CQ49" s="117"/>
      <c r="CR49" s="117"/>
      <c r="CS49" s="117"/>
      <c r="CT49" s="117"/>
      <c r="CU49" s="117"/>
      <c r="CV49" s="117"/>
      <c r="CW49" s="117"/>
      <c r="CX49" s="117"/>
      <c r="CY49" s="117"/>
      <c r="CZ49" s="117"/>
      <c r="DA49" s="117"/>
      <c r="DB49" s="117"/>
      <c r="DC49" s="117"/>
      <c r="DD49" s="117"/>
      <c r="DE49" s="117"/>
      <c r="DF49" s="117"/>
      <c r="DG49" s="117"/>
      <c r="DH49" s="117"/>
      <c r="DI49" s="117"/>
      <c r="DJ49" s="117"/>
      <c r="DK49" s="117"/>
      <c r="DL49" s="117"/>
      <c r="DM49" s="117"/>
      <c r="DN49" s="117"/>
      <c r="DO49" s="117"/>
      <c r="DP49" s="117"/>
      <c r="DQ49" s="117"/>
      <c r="DR49" s="117"/>
      <c r="DS49" s="117"/>
      <c r="DT49" s="117"/>
      <c r="DU49" s="117"/>
      <c r="DV49" s="117"/>
      <c r="DW49" s="117"/>
      <c r="DX49" s="117"/>
      <c r="DY49" s="117"/>
      <c r="DZ49" s="117"/>
      <c r="EA49" s="117"/>
      <c r="EB49" s="117"/>
      <c r="EC49" s="117"/>
      <c r="ED49" s="117"/>
      <c r="EE49" s="117"/>
      <c r="EF49" s="117"/>
      <c r="EG49" s="117"/>
      <c r="EH49" s="117"/>
      <c r="EI49" s="117"/>
      <c r="EJ49" s="117"/>
      <c r="EK49" s="117"/>
      <c r="EL49" s="117"/>
      <c r="EM49" s="117"/>
      <c r="EN49" s="117"/>
      <c r="EO49" s="117"/>
      <c r="EP49" s="117"/>
      <c r="EQ49" s="117"/>
      <c r="ER49" s="117"/>
      <c r="ES49" s="117"/>
      <c r="ET49" s="117"/>
      <c r="EU49" s="117"/>
      <c r="EV49" s="117"/>
      <c r="EW49" s="117"/>
      <c r="EX49" s="117"/>
      <c r="EY49" s="117"/>
      <c r="EZ49" s="117"/>
      <c r="FA49" s="117"/>
      <c r="FB49" s="117"/>
      <c r="FC49" s="117"/>
      <c r="FD49" s="117"/>
      <c r="FE49" s="117"/>
      <c r="FF49" s="117"/>
      <c r="FG49" s="117"/>
      <c r="FH49" s="117"/>
      <c r="FI49" s="117"/>
      <c r="FJ49" s="117"/>
      <c r="FK49" s="117"/>
      <c r="FL49" s="117"/>
      <c r="FM49" s="117"/>
      <c r="FN49" s="117"/>
      <c r="FO49" s="117"/>
      <c r="FP49" s="117"/>
      <c r="FQ49" s="117"/>
      <c r="FR49" s="117"/>
      <c r="FS49" s="117"/>
      <c r="FT49" s="117"/>
      <c r="FU49" s="117"/>
      <c r="FV49" s="117"/>
      <c r="FW49" s="117"/>
      <c r="FX49" s="117"/>
      <c r="FY49" s="117"/>
      <c r="FZ49" s="117"/>
      <c r="GA49" s="117"/>
      <c r="GB49" s="117"/>
      <c r="GC49" s="117"/>
      <c r="GD49" s="117"/>
      <c r="GE49" s="117"/>
      <c r="GF49" s="117"/>
      <c r="GG49" s="117"/>
      <c r="GH49" s="117"/>
      <c r="GI49" s="117"/>
      <c r="GJ49" s="117"/>
      <c r="GK49" s="117"/>
      <c r="GL49" s="117"/>
      <c r="GM49" s="117"/>
      <c r="GN49" s="117"/>
      <c r="GO49" s="117"/>
      <c r="GP49" s="117"/>
      <c r="GQ49" s="117"/>
      <c r="GR49" s="117"/>
      <c r="GS49" s="117"/>
      <c r="GT49" s="117"/>
      <c r="GU49" s="117"/>
      <c r="GV49" s="117"/>
      <c r="GW49" s="117"/>
      <c r="GX49" s="117"/>
      <c r="GY49" s="117"/>
      <c r="GZ49" s="117"/>
      <c r="HA49" s="117"/>
      <c r="HB49" s="117"/>
      <c r="HC49" s="117"/>
      <c r="HD49" s="117"/>
      <c r="HE49" s="117"/>
      <c r="HF49" s="117"/>
      <c r="HG49" s="117"/>
      <c r="HH49" s="117"/>
      <c r="HI49" s="117"/>
      <c r="HJ49" s="117"/>
      <c r="HK49" s="117"/>
      <c r="HL49" s="117"/>
      <c r="HM49" s="117"/>
      <c r="HN49" s="117"/>
      <c r="HO49" s="117"/>
      <c r="HP49" s="117"/>
      <c r="HQ49" s="117"/>
      <c r="HR49" s="117"/>
      <c r="HS49" s="117"/>
      <c r="HT49" s="117"/>
      <c r="HU49" s="117"/>
      <c r="HV49" s="117"/>
      <c r="HW49" s="117"/>
      <c r="HX49" s="117"/>
      <c r="HY49" s="117"/>
      <c r="HZ49" s="117"/>
      <c r="IA49" s="117"/>
    </row>
    <row r="50" spans="1:236" x14ac:dyDescent="0.2">
      <c r="A50" s="1049"/>
      <c r="B50" s="220" t="s">
        <v>66</v>
      </c>
      <c r="C50" s="524"/>
      <c r="D50" s="12"/>
      <c r="E50" s="11" t="s">
        <v>1</v>
      </c>
      <c r="F50" s="12" t="s">
        <v>1</v>
      </c>
      <c r="G50" s="11"/>
      <c r="H50" s="12"/>
      <c r="I50" s="248">
        <f t="shared" si="19"/>
        <v>0</v>
      </c>
      <c r="J50" s="192">
        <f t="shared" si="20"/>
        <v>0</v>
      </c>
      <c r="L50" s="33"/>
      <c r="M50" s="215"/>
      <c r="N50" s="215"/>
      <c r="O50" s="48"/>
      <c r="P50" s="48"/>
      <c r="Q50" s="117"/>
      <c r="R50" s="117"/>
      <c r="S50" s="117"/>
      <c r="T50" s="117"/>
      <c r="U50" s="117"/>
      <c r="V50" s="1032"/>
      <c r="W50" s="67" t="s">
        <v>66</v>
      </c>
      <c r="X50" s="69" t="str">
        <f t="shared" si="21"/>
        <v/>
      </c>
      <c r="Y50" s="140" t="str">
        <f t="shared" si="24"/>
        <v/>
      </c>
      <c r="Z50" s="140" t="str">
        <f t="shared" si="22"/>
        <v/>
      </c>
      <c r="AA50" s="140" t="str">
        <f t="shared" si="25"/>
        <v/>
      </c>
      <c r="AB50" s="140" t="str">
        <f t="shared" si="23"/>
        <v/>
      </c>
      <c r="AC50" s="160" t="str">
        <f t="shared" si="26"/>
        <v/>
      </c>
      <c r="AD50" s="644">
        <v>2750</v>
      </c>
      <c r="AE50" s="648">
        <v>3610</v>
      </c>
      <c r="AF50" s="648">
        <v>2940</v>
      </c>
      <c r="AG50" s="656">
        <v>3690</v>
      </c>
      <c r="AH50" s="46"/>
      <c r="AI50" s="25"/>
      <c r="AJ50" s="25"/>
      <c r="AK50" s="94"/>
      <c r="AL50" s="94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  <c r="BY50" s="117"/>
      <c r="BZ50" s="117"/>
      <c r="CA50" s="117"/>
      <c r="CB50" s="117"/>
      <c r="CC50" s="117"/>
      <c r="CD50" s="117"/>
      <c r="CE50" s="117"/>
      <c r="CF50" s="117"/>
      <c r="CG50" s="117"/>
      <c r="CH50" s="117"/>
      <c r="CI50" s="117"/>
      <c r="CJ50" s="117"/>
      <c r="CK50" s="117"/>
      <c r="CL50" s="117"/>
      <c r="CM50" s="117"/>
      <c r="CN50" s="117"/>
      <c r="CO50" s="117"/>
      <c r="CP50" s="117"/>
      <c r="CQ50" s="117"/>
      <c r="CR50" s="117"/>
      <c r="CS50" s="117"/>
      <c r="CT50" s="117"/>
      <c r="CU50" s="117"/>
      <c r="CV50" s="117"/>
      <c r="CW50" s="117"/>
      <c r="CX50" s="117"/>
      <c r="CY50" s="117"/>
      <c r="CZ50" s="117"/>
      <c r="DA50" s="117"/>
      <c r="DB50" s="117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/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/>
      <c r="EA50" s="117"/>
      <c r="EB50" s="117"/>
      <c r="EC50" s="117"/>
      <c r="ED50" s="117"/>
      <c r="EE50" s="117"/>
      <c r="EF50" s="117"/>
      <c r="EG50" s="117"/>
      <c r="EH50" s="117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17"/>
      <c r="EY50" s="117"/>
      <c r="EZ50" s="117"/>
      <c r="FA50" s="117"/>
      <c r="FB50" s="117"/>
      <c r="FC50" s="117"/>
      <c r="FD50" s="117"/>
      <c r="FE50" s="117"/>
      <c r="FF50" s="117"/>
      <c r="FG50" s="117"/>
      <c r="FH50" s="117"/>
      <c r="FI50" s="117"/>
      <c r="FJ50" s="117"/>
      <c r="FK50" s="117"/>
      <c r="FL50" s="117"/>
      <c r="FM50" s="117"/>
      <c r="FN50" s="117"/>
      <c r="FO50" s="117"/>
      <c r="FP50" s="117"/>
      <c r="FQ50" s="117"/>
      <c r="FR50" s="117"/>
      <c r="FS50" s="117"/>
      <c r="FT50" s="117"/>
      <c r="FU50" s="117"/>
      <c r="FV50" s="117"/>
      <c r="FW50" s="117"/>
      <c r="FX50" s="117"/>
      <c r="FY50" s="117"/>
      <c r="FZ50" s="117"/>
      <c r="GA50" s="117"/>
      <c r="GB50" s="117"/>
      <c r="GC50" s="117"/>
      <c r="GD50" s="117"/>
      <c r="GE50" s="117"/>
      <c r="GF50" s="117"/>
      <c r="GG50" s="117"/>
      <c r="GH50" s="117"/>
      <c r="GI50" s="117"/>
      <c r="GJ50" s="117"/>
      <c r="GK50" s="117"/>
      <c r="GL50" s="117"/>
      <c r="GM50" s="117"/>
      <c r="GN50" s="117"/>
      <c r="GO50" s="117"/>
      <c r="GP50" s="117"/>
      <c r="GQ50" s="117"/>
      <c r="GR50" s="117"/>
      <c r="GS50" s="117"/>
      <c r="GT50" s="117"/>
      <c r="GU50" s="117"/>
      <c r="GV50" s="117"/>
      <c r="GW50" s="117"/>
      <c r="GX50" s="117"/>
      <c r="GY50" s="117"/>
      <c r="GZ50" s="117"/>
      <c r="HA50" s="117"/>
      <c r="HB50" s="117"/>
      <c r="HC50" s="117"/>
      <c r="HD50" s="117"/>
      <c r="HE50" s="117"/>
      <c r="HF50" s="117"/>
      <c r="HG50" s="117"/>
      <c r="HH50" s="117"/>
      <c r="HI50" s="117"/>
      <c r="HJ50" s="117"/>
      <c r="HK50" s="117"/>
      <c r="HL50" s="117"/>
      <c r="HM50" s="117"/>
      <c r="HN50" s="117"/>
      <c r="HO50" s="117"/>
      <c r="HP50" s="117"/>
      <c r="HQ50" s="117"/>
      <c r="HR50" s="117"/>
      <c r="HS50" s="117"/>
      <c r="HT50" s="117"/>
      <c r="HU50" s="117"/>
      <c r="HV50" s="117"/>
      <c r="HW50" s="117"/>
      <c r="HX50" s="117"/>
      <c r="HY50" s="117"/>
      <c r="HZ50" s="117"/>
      <c r="IA50" s="117"/>
    </row>
    <row r="51" spans="1:236" ht="13.5" thickBot="1" x14ac:dyDescent="0.25">
      <c r="A51" s="1050"/>
      <c r="B51" s="222" t="s">
        <v>67</v>
      </c>
      <c r="C51" s="525"/>
      <c r="D51" s="19"/>
      <c r="E51" s="18" t="s">
        <v>1</v>
      </c>
      <c r="F51" s="19" t="s">
        <v>1</v>
      </c>
      <c r="G51" s="18"/>
      <c r="H51" s="19" t="s">
        <v>1</v>
      </c>
      <c r="I51" s="249">
        <f t="shared" si="19"/>
        <v>0</v>
      </c>
      <c r="J51" s="194">
        <f t="shared" si="20"/>
        <v>0</v>
      </c>
      <c r="L51" s="470"/>
      <c r="M51" s="470"/>
      <c r="N51" s="470"/>
      <c r="O51" s="470"/>
      <c r="P51" s="470"/>
      <c r="Q51" s="179"/>
      <c r="R51" s="179"/>
      <c r="V51" s="1032"/>
      <c r="W51" s="121" t="s">
        <v>67</v>
      </c>
      <c r="X51" s="77" t="str">
        <f t="shared" si="21"/>
        <v/>
      </c>
      <c r="Y51" s="148" t="str">
        <f t="shared" si="24"/>
        <v/>
      </c>
      <c r="Z51" s="148" t="str">
        <f t="shared" si="22"/>
        <v/>
      </c>
      <c r="AA51" s="148" t="str">
        <f t="shared" si="25"/>
        <v/>
      </c>
      <c r="AB51" s="148" t="str">
        <f t="shared" si="23"/>
        <v/>
      </c>
      <c r="AC51" s="165" t="str">
        <f t="shared" si="26"/>
        <v/>
      </c>
      <c r="AD51" s="645">
        <v>3890</v>
      </c>
      <c r="AE51" s="649">
        <v>5110</v>
      </c>
      <c r="AF51" s="649">
        <v>4140</v>
      </c>
      <c r="AG51" s="657">
        <v>5230</v>
      </c>
      <c r="AH51" s="46"/>
      <c r="AI51" s="25"/>
      <c r="AJ51" s="25"/>
      <c r="AK51" s="94"/>
      <c r="AL51" s="94"/>
    </row>
    <row r="52" spans="1:236" s="47" customFormat="1" ht="13.5" thickBot="1" x14ac:dyDescent="0.25">
      <c r="A52" s="123"/>
      <c r="B52" s="223"/>
      <c r="C52" s="57"/>
      <c r="D52" s="57"/>
      <c r="E52" s="57" t="s">
        <v>1</v>
      </c>
      <c r="F52" s="57" t="s">
        <v>1</v>
      </c>
      <c r="G52" s="57"/>
      <c r="H52" s="57"/>
      <c r="I52" s="124"/>
      <c r="J52" s="124"/>
      <c r="L52" s="25"/>
      <c r="M52" s="213"/>
      <c r="N52" s="213"/>
      <c r="O52" s="58"/>
      <c r="P52" s="58"/>
      <c r="Q52" s="183"/>
      <c r="R52" s="183"/>
      <c r="S52" s="183"/>
      <c r="T52" s="183"/>
      <c r="U52" s="183"/>
      <c r="V52" s="123"/>
      <c r="W52" s="166"/>
      <c r="AD52" s="45"/>
      <c r="AE52" s="45"/>
      <c r="AF52" s="45"/>
      <c r="AG52" s="45"/>
      <c r="AI52" s="25"/>
      <c r="AJ52" s="25"/>
      <c r="AK52" s="94"/>
      <c r="AL52" s="94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  <c r="BF52" s="183"/>
      <c r="BG52" s="183"/>
      <c r="BH52" s="183"/>
      <c r="BI52" s="183"/>
      <c r="BJ52" s="183"/>
      <c r="BK52" s="183"/>
      <c r="BL52" s="183"/>
      <c r="BM52" s="183"/>
      <c r="BN52" s="183"/>
      <c r="BO52" s="183"/>
      <c r="BP52" s="183"/>
      <c r="BQ52" s="183"/>
      <c r="BR52" s="183"/>
      <c r="BS52" s="183"/>
      <c r="BT52" s="183"/>
      <c r="BU52" s="183"/>
      <c r="BV52" s="183"/>
      <c r="BW52" s="183"/>
      <c r="BX52" s="183"/>
      <c r="BY52" s="183"/>
      <c r="BZ52" s="183"/>
      <c r="CA52" s="183"/>
      <c r="CB52" s="183"/>
      <c r="CC52" s="183"/>
      <c r="CD52" s="183"/>
      <c r="CE52" s="183"/>
      <c r="CF52" s="183"/>
      <c r="CG52" s="183"/>
      <c r="CH52" s="183"/>
      <c r="CI52" s="183"/>
      <c r="CJ52" s="183"/>
      <c r="CK52" s="183"/>
      <c r="CL52" s="183"/>
      <c r="CM52" s="183"/>
      <c r="CN52" s="183"/>
      <c r="CO52" s="183"/>
      <c r="CP52" s="183"/>
      <c r="CQ52" s="183"/>
      <c r="CR52" s="183"/>
      <c r="CS52" s="183"/>
      <c r="CT52" s="183"/>
      <c r="CU52" s="183"/>
      <c r="CV52" s="183"/>
      <c r="CW52" s="183"/>
      <c r="CX52" s="183"/>
      <c r="CY52" s="183"/>
      <c r="CZ52" s="183"/>
      <c r="DA52" s="183"/>
      <c r="DB52" s="183"/>
      <c r="DC52" s="183"/>
      <c r="DD52" s="183"/>
      <c r="DE52" s="183"/>
      <c r="DF52" s="183"/>
      <c r="DG52" s="183"/>
      <c r="DH52" s="183"/>
      <c r="DI52" s="183"/>
      <c r="DJ52" s="183"/>
      <c r="DK52" s="183"/>
      <c r="DL52" s="183"/>
      <c r="DM52" s="183"/>
      <c r="DN52" s="183"/>
      <c r="DO52" s="183"/>
      <c r="DP52" s="183"/>
      <c r="DQ52" s="183"/>
      <c r="DR52" s="183"/>
      <c r="DS52" s="183"/>
      <c r="DT52" s="183"/>
      <c r="DU52" s="183"/>
      <c r="DV52" s="183"/>
      <c r="DW52" s="183"/>
      <c r="DX52" s="183"/>
      <c r="DY52" s="183"/>
      <c r="DZ52" s="183"/>
      <c r="EA52" s="183"/>
      <c r="EB52" s="183"/>
      <c r="EC52" s="183"/>
      <c r="ED52" s="183"/>
      <c r="EE52" s="183"/>
      <c r="EF52" s="183"/>
      <c r="EG52" s="183"/>
      <c r="EH52" s="183"/>
      <c r="EI52" s="183"/>
      <c r="EJ52" s="183"/>
      <c r="EK52" s="183"/>
      <c r="EL52" s="183"/>
      <c r="EM52" s="183"/>
      <c r="EN52" s="183"/>
      <c r="EO52" s="183"/>
      <c r="EP52" s="183"/>
      <c r="EQ52" s="183"/>
      <c r="ER52" s="183"/>
      <c r="ES52" s="183"/>
      <c r="ET52" s="183"/>
      <c r="EU52" s="183"/>
      <c r="EV52" s="183"/>
      <c r="EW52" s="183"/>
      <c r="EX52" s="183"/>
      <c r="EY52" s="183"/>
      <c r="EZ52" s="183"/>
      <c r="FA52" s="183"/>
      <c r="FB52" s="183"/>
      <c r="FC52" s="183"/>
      <c r="FD52" s="183"/>
      <c r="FE52" s="183"/>
      <c r="FF52" s="183"/>
      <c r="FG52" s="183"/>
      <c r="FH52" s="183"/>
      <c r="FI52" s="183"/>
      <c r="FJ52" s="183"/>
      <c r="FK52" s="183"/>
      <c r="FL52" s="183"/>
      <c r="FM52" s="183"/>
      <c r="FN52" s="183"/>
      <c r="FO52" s="183"/>
      <c r="FP52" s="183"/>
      <c r="FQ52" s="183"/>
      <c r="FR52" s="183"/>
      <c r="FS52" s="183"/>
      <c r="FT52" s="183"/>
      <c r="FU52" s="183"/>
      <c r="FV52" s="183"/>
      <c r="FW52" s="183"/>
      <c r="FX52" s="183"/>
      <c r="FY52" s="183"/>
      <c r="FZ52" s="183"/>
      <c r="GA52" s="183"/>
      <c r="GB52" s="183"/>
      <c r="GC52" s="183"/>
      <c r="GD52" s="183"/>
      <c r="GE52" s="183"/>
      <c r="GF52" s="183"/>
      <c r="GG52" s="183"/>
      <c r="GH52" s="183"/>
      <c r="GI52" s="183"/>
      <c r="GJ52" s="183"/>
      <c r="GK52" s="183"/>
      <c r="GL52" s="183"/>
      <c r="GM52" s="183"/>
      <c r="GN52" s="183"/>
      <c r="GO52" s="183"/>
      <c r="GP52" s="183"/>
      <c r="GQ52" s="183"/>
      <c r="GR52" s="183"/>
      <c r="GS52" s="183"/>
      <c r="GT52" s="183"/>
      <c r="GU52" s="183"/>
      <c r="GV52" s="183"/>
      <c r="GW52" s="183"/>
      <c r="GX52" s="183"/>
      <c r="GY52" s="183"/>
      <c r="GZ52" s="183"/>
      <c r="HA52" s="183"/>
      <c r="HB52" s="183"/>
      <c r="HC52" s="183"/>
      <c r="HD52" s="183"/>
      <c r="HE52" s="183"/>
      <c r="HF52" s="183"/>
      <c r="HG52" s="183"/>
      <c r="HH52" s="183"/>
      <c r="HI52" s="183"/>
      <c r="HJ52" s="183"/>
      <c r="HK52" s="183"/>
      <c r="HL52" s="183"/>
      <c r="HM52" s="183"/>
      <c r="HN52" s="183"/>
      <c r="HO52" s="183"/>
      <c r="HP52" s="183"/>
      <c r="HQ52" s="183"/>
      <c r="HR52" s="183"/>
      <c r="HS52" s="183"/>
      <c r="HT52" s="183"/>
      <c r="HU52" s="183"/>
      <c r="HV52" s="183"/>
      <c r="HW52" s="183"/>
      <c r="HX52" s="183"/>
      <c r="HY52" s="183"/>
      <c r="HZ52" s="183"/>
      <c r="IA52" s="183"/>
      <c r="IB52" s="117"/>
    </row>
    <row r="53" spans="1:236" s="132" customFormat="1" ht="15" customHeight="1" thickBot="1" x14ac:dyDescent="0.25">
      <c r="A53" s="1107" t="s">
        <v>87</v>
      </c>
      <c r="B53" s="481" t="s">
        <v>90</v>
      </c>
      <c r="C53" s="382" t="s">
        <v>15</v>
      </c>
      <c r="D53" s="383" t="s">
        <v>15</v>
      </c>
      <c r="E53" s="382" t="s">
        <v>15</v>
      </c>
      <c r="F53" s="752"/>
      <c r="G53" s="382" t="s">
        <v>15</v>
      </c>
      <c r="H53" s="14" t="s">
        <v>1</v>
      </c>
      <c r="I53" s="198">
        <f>J53/2</f>
        <v>0</v>
      </c>
      <c r="J53" s="199">
        <f t="shared" ref="J53:J60" si="27">SUM(X53:AC53)</f>
        <v>0</v>
      </c>
      <c r="L53" s="1037" t="s">
        <v>129</v>
      </c>
      <c r="M53" s="1039" t="s">
        <v>116</v>
      </c>
      <c r="N53" s="1040"/>
      <c r="O53" s="63"/>
      <c r="P53" s="64"/>
      <c r="Q53" s="238">
        <f>R53/2</f>
        <v>0</v>
      </c>
      <c r="R53" s="239">
        <f>IF(E3&gt;=3,2000,0)</f>
        <v>0</v>
      </c>
      <c r="S53" s="117"/>
      <c r="T53" s="117"/>
      <c r="U53" s="117"/>
      <c r="V53" s="1110" t="s">
        <v>87</v>
      </c>
      <c r="W53" s="388" t="s">
        <v>88</v>
      </c>
      <c r="X53" s="129" t="s">
        <v>15</v>
      </c>
      <c r="Y53" s="134" t="s">
        <v>15</v>
      </c>
      <c r="Z53" s="134" t="s">
        <v>15</v>
      </c>
      <c r="AA53" s="134" t="s">
        <v>15</v>
      </c>
      <c r="AB53" s="134" t="s">
        <v>15</v>
      </c>
      <c r="AC53" s="740" t="str">
        <f t="shared" ref="AC53:AC60" si="28">IF(F53="x",AG53,"")</f>
        <v/>
      </c>
      <c r="AD53" s="391" t="s">
        <v>15</v>
      </c>
      <c r="AE53" s="134" t="s">
        <v>15</v>
      </c>
      <c r="AF53" s="134" t="s">
        <v>15</v>
      </c>
      <c r="AG53" s="167">
        <v>940</v>
      </c>
      <c r="AI53" s="168">
        <f>IF(E3&gt;2,2000,0)</f>
        <v>0</v>
      </c>
      <c r="AJ53" s="169"/>
      <c r="AK53" s="136" t="s">
        <v>15</v>
      </c>
      <c r="AL53" s="137" t="s">
        <v>15</v>
      </c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117"/>
      <c r="BS53" s="117"/>
      <c r="BT53" s="117"/>
      <c r="BU53" s="117"/>
      <c r="BV53" s="117"/>
      <c r="BW53" s="117"/>
      <c r="BX53" s="117"/>
      <c r="BY53" s="117"/>
      <c r="BZ53" s="117"/>
      <c r="CA53" s="117"/>
      <c r="CB53" s="117"/>
      <c r="CC53" s="117"/>
      <c r="CD53" s="117"/>
      <c r="CE53" s="117"/>
      <c r="CF53" s="117"/>
      <c r="CG53" s="117"/>
      <c r="CH53" s="117"/>
      <c r="CI53" s="117"/>
      <c r="CJ53" s="117"/>
      <c r="CK53" s="117"/>
      <c r="CL53" s="117"/>
      <c r="CM53" s="117"/>
      <c r="CN53" s="117"/>
      <c r="CO53" s="117"/>
      <c r="CP53" s="117"/>
      <c r="CQ53" s="117"/>
      <c r="CR53" s="117"/>
      <c r="CS53" s="117"/>
      <c r="CT53" s="117"/>
      <c r="CU53" s="117"/>
      <c r="CV53" s="117"/>
      <c r="CW53" s="117"/>
      <c r="CX53" s="117"/>
      <c r="CY53" s="117"/>
      <c r="CZ53" s="117"/>
      <c r="DA53" s="117"/>
      <c r="DB53" s="117"/>
      <c r="DC53" s="117"/>
      <c r="DD53" s="117"/>
      <c r="DE53" s="117"/>
      <c r="DF53" s="117"/>
      <c r="DG53" s="117"/>
      <c r="DH53" s="117"/>
      <c r="DI53" s="117"/>
      <c r="DJ53" s="117"/>
      <c r="DK53" s="117"/>
      <c r="DL53" s="117"/>
      <c r="DM53" s="117"/>
      <c r="DN53" s="117"/>
      <c r="DO53" s="117"/>
      <c r="DP53" s="117"/>
      <c r="DQ53" s="117"/>
      <c r="DR53" s="117"/>
      <c r="DS53" s="117"/>
      <c r="DT53" s="117"/>
      <c r="DU53" s="117"/>
      <c r="DV53" s="117"/>
      <c r="DW53" s="117"/>
      <c r="DX53" s="117"/>
      <c r="DY53" s="117"/>
      <c r="DZ53" s="117"/>
      <c r="EA53" s="117"/>
      <c r="EB53" s="117"/>
      <c r="EC53" s="117"/>
      <c r="ED53" s="117"/>
      <c r="EE53" s="117"/>
      <c r="EF53" s="117"/>
      <c r="EG53" s="117"/>
      <c r="EH53" s="117"/>
      <c r="EI53" s="117"/>
      <c r="EJ53" s="117"/>
      <c r="EK53" s="117"/>
      <c r="EL53" s="117"/>
      <c r="EM53" s="117"/>
      <c r="EN53" s="117"/>
      <c r="EO53" s="117"/>
      <c r="EP53" s="117"/>
      <c r="EQ53" s="117"/>
      <c r="ER53" s="117"/>
      <c r="ES53" s="117"/>
      <c r="ET53" s="117"/>
      <c r="EU53" s="117"/>
      <c r="EV53" s="117"/>
      <c r="EW53" s="117"/>
      <c r="EX53" s="117"/>
      <c r="EY53" s="117"/>
      <c r="EZ53" s="117"/>
      <c r="FA53" s="117"/>
      <c r="FB53" s="117"/>
      <c r="FC53" s="117"/>
      <c r="FD53" s="117"/>
      <c r="FE53" s="117"/>
      <c r="FF53" s="117"/>
      <c r="FG53" s="117"/>
      <c r="FH53" s="117"/>
      <c r="FI53" s="117"/>
      <c r="FJ53" s="117"/>
      <c r="FK53" s="117"/>
      <c r="FL53" s="117"/>
      <c r="FM53" s="117"/>
      <c r="FN53" s="117"/>
      <c r="FO53" s="117"/>
      <c r="FP53" s="117"/>
      <c r="FQ53" s="117"/>
      <c r="FR53" s="117"/>
      <c r="FS53" s="117"/>
      <c r="FT53" s="117"/>
      <c r="FU53" s="117"/>
      <c r="FV53" s="117"/>
      <c r="FW53" s="117"/>
      <c r="FX53" s="117"/>
      <c r="FY53" s="117"/>
      <c r="FZ53" s="117"/>
      <c r="GA53" s="117"/>
      <c r="GB53" s="117"/>
      <c r="GC53" s="117"/>
      <c r="GD53" s="117"/>
      <c r="GE53" s="117"/>
      <c r="GF53" s="117"/>
      <c r="GG53" s="117"/>
      <c r="GH53" s="117"/>
      <c r="GI53" s="117"/>
      <c r="GJ53" s="117"/>
      <c r="GK53" s="117"/>
      <c r="GL53" s="117"/>
      <c r="GM53" s="117"/>
      <c r="GN53" s="117"/>
      <c r="GO53" s="117"/>
      <c r="GP53" s="117"/>
      <c r="GQ53" s="117"/>
      <c r="GR53" s="117"/>
      <c r="GS53" s="117"/>
      <c r="GT53" s="117"/>
      <c r="GU53" s="117"/>
      <c r="GV53" s="117"/>
      <c r="GW53" s="117"/>
      <c r="GX53" s="117"/>
      <c r="GY53" s="117"/>
      <c r="GZ53" s="117"/>
      <c r="HA53" s="117"/>
      <c r="HB53" s="117"/>
      <c r="HC53" s="117"/>
      <c r="HD53" s="117"/>
      <c r="HE53" s="117"/>
      <c r="HF53" s="117"/>
      <c r="HG53" s="117"/>
      <c r="HH53" s="117"/>
      <c r="HI53" s="117"/>
      <c r="HJ53" s="117"/>
      <c r="HK53" s="117"/>
      <c r="HL53" s="117"/>
      <c r="HM53" s="117"/>
      <c r="HN53" s="117"/>
      <c r="HO53" s="117"/>
      <c r="HP53" s="117"/>
      <c r="HQ53" s="117"/>
      <c r="HR53" s="117"/>
      <c r="HS53" s="117"/>
      <c r="HT53" s="117"/>
      <c r="HU53" s="117"/>
      <c r="HV53" s="117"/>
      <c r="HW53" s="117"/>
      <c r="HX53" s="117"/>
      <c r="HY53" s="117"/>
      <c r="HZ53" s="117"/>
      <c r="IA53" s="117"/>
      <c r="IB53" s="117"/>
    </row>
    <row r="54" spans="1:236" s="132" customFormat="1" ht="13.5" thickBot="1" x14ac:dyDescent="0.25">
      <c r="A54" s="1108"/>
      <c r="B54" s="482" t="s">
        <v>91</v>
      </c>
      <c r="C54" s="384" t="s">
        <v>15</v>
      </c>
      <c r="D54" s="385" t="s">
        <v>15</v>
      </c>
      <c r="E54" s="384" t="s">
        <v>15</v>
      </c>
      <c r="F54" s="754"/>
      <c r="G54" s="384" t="s">
        <v>15</v>
      </c>
      <c r="H54" s="13" t="s">
        <v>1</v>
      </c>
      <c r="I54" s="204">
        <f t="shared" ref="I54:I60" si="29">J54/2</f>
        <v>0</v>
      </c>
      <c r="J54" s="205">
        <f t="shared" si="27"/>
        <v>0</v>
      </c>
      <c r="L54" s="1038"/>
      <c r="M54" s="1029" t="s">
        <v>130</v>
      </c>
      <c r="N54" s="1030"/>
      <c r="O54" s="5"/>
      <c r="P54" s="6" t="s">
        <v>1</v>
      </c>
      <c r="Q54" s="528">
        <f>R54/2</f>
        <v>0</v>
      </c>
      <c r="R54" s="529">
        <f>SUM(AI54:AJ54)</f>
        <v>0</v>
      </c>
      <c r="S54" s="117"/>
      <c r="T54" s="117"/>
      <c r="U54" s="117"/>
      <c r="V54" s="1111"/>
      <c r="W54" s="389" t="s">
        <v>27</v>
      </c>
      <c r="X54" s="138" t="s">
        <v>15</v>
      </c>
      <c r="Y54" s="141" t="s">
        <v>15</v>
      </c>
      <c r="Z54" s="141" t="s">
        <v>15</v>
      </c>
      <c r="AA54" s="141" t="s">
        <v>15</v>
      </c>
      <c r="AB54" s="141" t="s">
        <v>15</v>
      </c>
      <c r="AC54" s="741" t="str">
        <f t="shared" si="28"/>
        <v/>
      </c>
      <c r="AD54" s="392" t="s">
        <v>15</v>
      </c>
      <c r="AE54" s="141" t="s">
        <v>15</v>
      </c>
      <c r="AF54" s="141" t="s">
        <v>15</v>
      </c>
      <c r="AG54" s="170">
        <v>1060</v>
      </c>
      <c r="AI54" s="163" t="str">
        <f>IF('New 6 Year'!O54="x",AK54,"")</f>
        <v/>
      </c>
      <c r="AJ54" s="164" t="str">
        <f>IF('New 6 Year'!P54="x",AL54,"")</f>
        <v/>
      </c>
      <c r="AK54" s="171">
        <v>2000</v>
      </c>
      <c r="AL54" s="172">
        <v>2000</v>
      </c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  <c r="BS54" s="117"/>
      <c r="BT54" s="117"/>
      <c r="BU54" s="117"/>
      <c r="BV54" s="117"/>
      <c r="BW54" s="117"/>
      <c r="BX54" s="117"/>
      <c r="BY54" s="117"/>
      <c r="BZ54" s="117"/>
      <c r="CA54" s="117"/>
      <c r="CB54" s="117"/>
      <c r="CC54" s="117"/>
      <c r="CD54" s="117"/>
      <c r="CE54" s="117"/>
      <c r="CF54" s="117"/>
      <c r="CG54" s="117"/>
      <c r="CH54" s="117"/>
      <c r="CI54" s="117"/>
      <c r="CJ54" s="117"/>
      <c r="CK54" s="117"/>
      <c r="CL54" s="117"/>
      <c r="CM54" s="117"/>
      <c r="CN54" s="117"/>
      <c r="CO54" s="117"/>
      <c r="CP54" s="117"/>
      <c r="CQ54" s="117"/>
      <c r="CR54" s="117"/>
      <c r="CS54" s="117"/>
      <c r="CT54" s="117"/>
      <c r="CU54" s="117"/>
      <c r="CV54" s="117"/>
      <c r="CW54" s="117"/>
      <c r="CX54" s="117"/>
      <c r="CY54" s="117"/>
      <c r="CZ54" s="117"/>
      <c r="DA54" s="117"/>
      <c r="DB54" s="117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/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/>
      <c r="EA54" s="117"/>
      <c r="EB54" s="117"/>
      <c r="EC54" s="117"/>
      <c r="ED54" s="117"/>
      <c r="EE54" s="117"/>
      <c r="EF54" s="117"/>
      <c r="EG54" s="117"/>
      <c r="EH54" s="117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17"/>
      <c r="EY54" s="117"/>
      <c r="EZ54" s="117"/>
      <c r="FA54" s="117"/>
      <c r="FB54" s="117"/>
      <c r="FC54" s="117"/>
      <c r="FD54" s="117"/>
      <c r="FE54" s="117"/>
      <c r="FF54" s="117"/>
      <c r="FG54" s="117"/>
      <c r="FH54" s="117"/>
      <c r="FI54" s="117"/>
      <c r="FJ54" s="117"/>
      <c r="FK54" s="117"/>
      <c r="FL54" s="117"/>
      <c r="FM54" s="117"/>
      <c r="FN54" s="117"/>
      <c r="FO54" s="117"/>
      <c r="FP54" s="117"/>
      <c r="FQ54" s="117"/>
      <c r="FR54" s="117"/>
      <c r="FS54" s="117"/>
      <c r="FT54" s="117"/>
      <c r="FU54" s="117"/>
      <c r="FV54" s="117"/>
      <c r="FW54" s="117"/>
      <c r="FX54" s="117"/>
      <c r="FY54" s="117"/>
      <c r="FZ54" s="117"/>
      <c r="GA54" s="117"/>
      <c r="GB54" s="117"/>
      <c r="GC54" s="117"/>
      <c r="GD54" s="117"/>
      <c r="GE54" s="117"/>
      <c r="GF54" s="117"/>
      <c r="GG54" s="117"/>
      <c r="GH54" s="117"/>
      <c r="GI54" s="117"/>
      <c r="GJ54" s="117"/>
      <c r="GK54" s="117"/>
      <c r="GL54" s="117"/>
      <c r="GM54" s="117"/>
      <c r="GN54" s="117"/>
      <c r="GO54" s="117"/>
      <c r="GP54" s="117"/>
      <c r="GQ54" s="117"/>
      <c r="GR54" s="117"/>
      <c r="GS54" s="117"/>
      <c r="GT54" s="117"/>
      <c r="GU54" s="117"/>
      <c r="GV54" s="117"/>
      <c r="GW54" s="117"/>
      <c r="GX54" s="117"/>
      <c r="GY54" s="117"/>
      <c r="GZ54" s="117"/>
      <c r="HA54" s="117"/>
      <c r="HB54" s="117"/>
      <c r="HC54" s="117"/>
      <c r="HD54" s="117"/>
      <c r="HE54" s="117"/>
      <c r="HF54" s="117"/>
      <c r="HG54" s="117"/>
      <c r="HH54" s="117"/>
      <c r="HI54" s="117"/>
      <c r="HJ54" s="117"/>
      <c r="HK54" s="117"/>
      <c r="HL54" s="117"/>
      <c r="HM54" s="117"/>
      <c r="HN54" s="117"/>
      <c r="HO54" s="117"/>
      <c r="HP54" s="117"/>
      <c r="HQ54" s="117"/>
      <c r="HR54" s="117"/>
      <c r="HS54" s="117"/>
      <c r="HT54" s="117"/>
      <c r="HU54" s="117"/>
      <c r="HV54" s="117"/>
      <c r="HW54" s="117"/>
      <c r="HX54" s="117"/>
      <c r="HY54" s="117"/>
      <c r="HZ54" s="117"/>
      <c r="IA54" s="117"/>
      <c r="IB54" s="117"/>
    </row>
    <row r="55" spans="1:236" s="132" customFormat="1" x14ac:dyDescent="0.2">
      <c r="A55" s="1108"/>
      <c r="B55" s="482" t="s">
        <v>92</v>
      </c>
      <c r="C55" s="384" t="s">
        <v>15</v>
      </c>
      <c r="D55" s="385" t="s">
        <v>15</v>
      </c>
      <c r="E55" s="384" t="s">
        <v>15</v>
      </c>
      <c r="F55" s="754"/>
      <c r="G55" s="384" t="s">
        <v>15</v>
      </c>
      <c r="H55" s="13" t="s">
        <v>1</v>
      </c>
      <c r="I55" s="204">
        <f t="shared" si="29"/>
        <v>0</v>
      </c>
      <c r="J55" s="205">
        <f t="shared" si="27"/>
        <v>0</v>
      </c>
      <c r="L55" s="25"/>
      <c r="M55" s="213"/>
      <c r="N55" s="213"/>
      <c r="O55" s="58"/>
      <c r="P55" s="58"/>
      <c r="Q55" s="183"/>
      <c r="R55" s="183"/>
      <c r="S55" s="183"/>
      <c r="T55" s="183"/>
      <c r="U55" s="183"/>
      <c r="V55" s="1111"/>
      <c r="W55" s="389" t="s">
        <v>76</v>
      </c>
      <c r="X55" s="138" t="s">
        <v>15</v>
      </c>
      <c r="Y55" s="141" t="s">
        <v>15</v>
      </c>
      <c r="Z55" s="141" t="s">
        <v>15</v>
      </c>
      <c r="AA55" s="141" t="s">
        <v>15</v>
      </c>
      <c r="AB55" s="141" t="s">
        <v>15</v>
      </c>
      <c r="AC55" s="741" t="str">
        <f t="shared" si="28"/>
        <v/>
      </c>
      <c r="AD55" s="392" t="s">
        <v>15</v>
      </c>
      <c r="AE55" s="141" t="s">
        <v>15</v>
      </c>
      <c r="AF55" s="141" t="s">
        <v>15</v>
      </c>
      <c r="AG55" s="170">
        <v>1290</v>
      </c>
      <c r="AI55" s="25"/>
      <c r="AJ55" s="25"/>
      <c r="AK55" s="94"/>
      <c r="AL55" s="94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  <c r="BF55" s="183"/>
      <c r="BG55" s="183"/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3"/>
      <c r="BV55" s="183"/>
      <c r="BW55" s="183"/>
      <c r="BX55" s="183"/>
      <c r="BY55" s="183"/>
      <c r="BZ55" s="183"/>
      <c r="CA55" s="183"/>
      <c r="CB55" s="183"/>
      <c r="CC55" s="183"/>
      <c r="CD55" s="183"/>
      <c r="CE55" s="183"/>
      <c r="CF55" s="183"/>
      <c r="CG55" s="183"/>
      <c r="CH55" s="183"/>
      <c r="CI55" s="183"/>
      <c r="CJ55" s="183"/>
      <c r="CK55" s="183"/>
      <c r="CL55" s="183"/>
      <c r="CM55" s="183"/>
      <c r="CN55" s="183"/>
      <c r="CO55" s="183"/>
      <c r="CP55" s="183"/>
      <c r="CQ55" s="183"/>
      <c r="CR55" s="183"/>
      <c r="CS55" s="183"/>
      <c r="CT55" s="183"/>
      <c r="CU55" s="183"/>
      <c r="CV55" s="183"/>
      <c r="CW55" s="183"/>
      <c r="CX55" s="183"/>
      <c r="CY55" s="183"/>
      <c r="CZ55" s="183"/>
      <c r="DA55" s="183"/>
      <c r="DB55" s="183"/>
      <c r="DC55" s="183"/>
      <c r="DD55" s="183"/>
      <c r="DE55" s="183"/>
      <c r="DF55" s="183"/>
      <c r="DG55" s="183"/>
      <c r="DH55" s="183"/>
      <c r="DI55" s="183"/>
      <c r="DJ55" s="183"/>
      <c r="DK55" s="183"/>
      <c r="DL55" s="183"/>
      <c r="DM55" s="183"/>
      <c r="DN55" s="183"/>
      <c r="DO55" s="183"/>
      <c r="DP55" s="183"/>
      <c r="DQ55" s="183"/>
      <c r="DR55" s="183"/>
      <c r="DS55" s="183"/>
      <c r="DT55" s="183"/>
      <c r="DU55" s="183"/>
      <c r="DV55" s="183"/>
      <c r="DW55" s="183"/>
      <c r="DX55" s="183"/>
      <c r="DY55" s="183"/>
      <c r="DZ55" s="183"/>
      <c r="EA55" s="183"/>
      <c r="EB55" s="183"/>
      <c r="EC55" s="183"/>
      <c r="ED55" s="183"/>
      <c r="EE55" s="183"/>
      <c r="EF55" s="183"/>
      <c r="EG55" s="183"/>
      <c r="EH55" s="183"/>
      <c r="EI55" s="183"/>
      <c r="EJ55" s="183"/>
      <c r="EK55" s="183"/>
      <c r="EL55" s="183"/>
      <c r="EM55" s="183"/>
      <c r="EN55" s="183"/>
      <c r="EO55" s="183"/>
      <c r="EP55" s="183"/>
      <c r="EQ55" s="183"/>
      <c r="ER55" s="183"/>
      <c r="ES55" s="183"/>
      <c r="ET55" s="183"/>
      <c r="EU55" s="183"/>
      <c r="EV55" s="183"/>
      <c r="EW55" s="183"/>
      <c r="EX55" s="183"/>
      <c r="EY55" s="183"/>
      <c r="EZ55" s="183"/>
      <c r="FA55" s="183"/>
      <c r="FB55" s="183"/>
      <c r="FC55" s="183"/>
      <c r="FD55" s="183"/>
      <c r="FE55" s="183"/>
      <c r="FF55" s="183"/>
      <c r="FG55" s="183"/>
      <c r="FH55" s="183"/>
      <c r="FI55" s="183"/>
      <c r="FJ55" s="183"/>
      <c r="FK55" s="183"/>
      <c r="FL55" s="183"/>
      <c r="FM55" s="183"/>
      <c r="FN55" s="183"/>
      <c r="FO55" s="183"/>
      <c r="FP55" s="183"/>
      <c r="FQ55" s="183"/>
      <c r="FR55" s="183"/>
      <c r="FS55" s="183"/>
      <c r="FT55" s="183"/>
      <c r="FU55" s="183"/>
      <c r="FV55" s="183"/>
      <c r="FW55" s="183"/>
      <c r="FX55" s="183"/>
      <c r="FY55" s="183"/>
      <c r="FZ55" s="183"/>
      <c r="GA55" s="183"/>
      <c r="GB55" s="183"/>
      <c r="GC55" s="183"/>
      <c r="GD55" s="183"/>
      <c r="GE55" s="183"/>
      <c r="GF55" s="183"/>
      <c r="GG55" s="183"/>
      <c r="GH55" s="183"/>
      <c r="GI55" s="183"/>
      <c r="GJ55" s="183"/>
      <c r="GK55" s="183"/>
      <c r="GL55" s="183"/>
      <c r="GM55" s="183"/>
      <c r="GN55" s="183"/>
      <c r="GO55" s="183"/>
      <c r="GP55" s="183"/>
      <c r="GQ55" s="183"/>
      <c r="GR55" s="183"/>
      <c r="GS55" s="183"/>
      <c r="GT55" s="183"/>
      <c r="GU55" s="183"/>
      <c r="GV55" s="183"/>
      <c r="GW55" s="183"/>
      <c r="GX55" s="183"/>
      <c r="GY55" s="183"/>
      <c r="GZ55" s="183"/>
      <c r="HA55" s="183"/>
      <c r="HB55" s="183"/>
      <c r="HC55" s="183"/>
      <c r="HD55" s="183"/>
      <c r="HE55" s="183"/>
      <c r="HF55" s="183"/>
      <c r="HG55" s="183"/>
      <c r="HH55" s="183"/>
      <c r="HI55" s="183"/>
      <c r="HJ55" s="183"/>
      <c r="HK55" s="183"/>
      <c r="HL55" s="183"/>
      <c r="HM55" s="183"/>
      <c r="HN55" s="183"/>
      <c r="HO55" s="183"/>
      <c r="HP55" s="183"/>
      <c r="HQ55" s="183"/>
      <c r="HR55" s="183"/>
      <c r="HS55" s="183"/>
      <c r="HT55" s="183"/>
      <c r="HU55" s="183"/>
      <c r="HV55" s="183"/>
      <c r="HW55" s="183"/>
      <c r="HX55" s="183"/>
      <c r="HY55" s="183"/>
      <c r="HZ55" s="183"/>
      <c r="IA55" s="183"/>
      <c r="IB55" s="117"/>
    </row>
    <row r="56" spans="1:236" s="132" customFormat="1" x14ac:dyDescent="0.2">
      <c r="A56" s="1108"/>
      <c r="B56" s="482" t="s">
        <v>63</v>
      </c>
      <c r="C56" s="384" t="s">
        <v>15</v>
      </c>
      <c r="D56" s="385" t="s">
        <v>15</v>
      </c>
      <c r="E56" s="384" t="s">
        <v>15</v>
      </c>
      <c r="F56" s="754"/>
      <c r="G56" s="384" t="s">
        <v>15</v>
      </c>
      <c r="H56" s="13" t="s">
        <v>1</v>
      </c>
      <c r="I56" s="204">
        <f t="shared" si="29"/>
        <v>0</v>
      </c>
      <c r="J56" s="205">
        <f t="shared" si="27"/>
        <v>0</v>
      </c>
      <c r="L56" s="470"/>
      <c r="M56" s="470"/>
      <c r="N56" s="470"/>
      <c r="O56" s="470"/>
      <c r="P56" s="470"/>
      <c r="Q56" s="179"/>
      <c r="R56" s="179"/>
      <c r="S56" s="179"/>
      <c r="T56" s="179"/>
      <c r="U56" s="179"/>
      <c r="V56" s="1111"/>
      <c r="W56" s="389" t="s">
        <v>36</v>
      </c>
      <c r="X56" s="138" t="s">
        <v>15</v>
      </c>
      <c r="Y56" s="141" t="s">
        <v>15</v>
      </c>
      <c r="Z56" s="141" t="s">
        <v>15</v>
      </c>
      <c r="AA56" s="141" t="s">
        <v>15</v>
      </c>
      <c r="AB56" s="141" t="s">
        <v>15</v>
      </c>
      <c r="AC56" s="741" t="str">
        <f t="shared" si="28"/>
        <v/>
      </c>
      <c r="AD56" s="392" t="s">
        <v>15</v>
      </c>
      <c r="AE56" s="141" t="s">
        <v>15</v>
      </c>
      <c r="AF56" s="141" t="s">
        <v>15</v>
      </c>
      <c r="AG56" s="170">
        <v>1690</v>
      </c>
      <c r="AI56" s="25"/>
      <c r="AJ56" s="25"/>
      <c r="AK56" s="94"/>
      <c r="AL56" s="94"/>
      <c r="AM56" s="179"/>
      <c r="AN56" s="179"/>
      <c r="AO56" s="179"/>
      <c r="AP56" s="179"/>
      <c r="AQ56" s="179"/>
      <c r="AR56" s="179"/>
      <c r="AS56" s="179"/>
      <c r="AT56" s="179"/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79"/>
      <c r="BM56" s="179"/>
      <c r="BN56" s="179"/>
      <c r="BO56" s="179"/>
      <c r="BP56" s="179"/>
      <c r="BQ56" s="179"/>
      <c r="BR56" s="179"/>
      <c r="BS56" s="179"/>
      <c r="BT56" s="179"/>
      <c r="BU56" s="179"/>
      <c r="BV56" s="179"/>
      <c r="BW56" s="179"/>
      <c r="BX56" s="179"/>
      <c r="BY56" s="179"/>
      <c r="BZ56" s="179"/>
      <c r="CA56" s="179"/>
      <c r="CB56" s="179"/>
      <c r="CC56" s="179"/>
      <c r="CD56" s="179"/>
      <c r="CE56" s="179"/>
      <c r="CF56" s="179"/>
      <c r="CG56" s="179"/>
      <c r="CH56" s="179"/>
      <c r="CI56" s="179"/>
      <c r="CJ56" s="179"/>
      <c r="CK56" s="179"/>
      <c r="CL56" s="179"/>
      <c r="CM56" s="179"/>
      <c r="CN56" s="179"/>
      <c r="CO56" s="179"/>
      <c r="CP56" s="179"/>
      <c r="CQ56" s="179"/>
      <c r="CR56" s="179"/>
      <c r="CS56" s="179"/>
      <c r="CT56" s="179"/>
      <c r="CU56" s="179"/>
      <c r="CV56" s="179"/>
      <c r="CW56" s="179"/>
      <c r="CX56" s="179"/>
      <c r="CY56" s="179"/>
      <c r="CZ56" s="179"/>
      <c r="DA56" s="179"/>
      <c r="DB56" s="179"/>
      <c r="DC56" s="179"/>
      <c r="DD56" s="179"/>
      <c r="DE56" s="179"/>
      <c r="DF56" s="179"/>
      <c r="DG56" s="179"/>
      <c r="DH56" s="179"/>
      <c r="DI56" s="179"/>
      <c r="DJ56" s="179"/>
      <c r="DK56" s="179"/>
      <c r="DL56" s="179"/>
      <c r="DM56" s="179"/>
      <c r="DN56" s="179"/>
      <c r="DO56" s="179"/>
      <c r="DP56" s="179"/>
      <c r="DQ56" s="179"/>
      <c r="DR56" s="179"/>
      <c r="DS56" s="179"/>
      <c r="DT56" s="179"/>
      <c r="DU56" s="179"/>
      <c r="DV56" s="179"/>
      <c r="DW56" s="179"/>
      <c r="DX56" s="179"/>
      <c r="DY56" s="179"/>
      <c r="DZ56" s="179"/>
      <c r="EA56" s="179"/>
      <c r="EB56" s="179"/>
      <c r="EC56" s="179"/>
      <c r="ED56" s="179"/>
      <c r="EE56" s="179"/>
      <c r="EF56" s="179"/>
      <c r="EG56" s="179"/>
      <c r="EH56" s="179"/>
      <c r="EI56" s="179"/>
      <c r="EJ56" s="179"/>
      <c r="EK56" s="179"/>
      <c r="EL56" s="179"/>
      <c r="EM56" s="179"/>
      <c r="EN56" s="179"/>
      <c r="EO56" s="179"/>
      <c r="EP56" s="179"/>
      <c r="EQ56" s="179"/>
      <c r="ER56" s="179"/>
      <c r="ES56" s="179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  <c r="GI56" s="179"/>
      <c r="GJ56" s="179"/>
      <c r="GK56" s="179"/>
      <c r="GL56" s="179"/>
      <c r="GM56" s="179"/>
      <c r="GN56" s="179"/>
      <c r="GO56" s="179"/>
      <c r="GP56" s="179"/>
      <c r="GQ56" s="179"/>
      <c r="GR56" s="179"/>
      <c r="GS56" s="179"/>
      <c r="GT56" s="179"/>
      <c r="GU56" s="179"/>
      <c r="GV56" s="179"/>
      <c r="GW56" s="179"/>
      <c r="GX56" s="179"/>
      <c r="GY56" s="179"/>
      <c r="GZ56" s="179"/>
      <c r="HA56" s="179"/>
      <c r="HB56" s="179"/>
      <c r="HC56" s="179"/>
      <c r="HD56" s="179"/>
      <c r="HE56" s="179"/>
      <c r="HF56" s="179"/>
      <c r="HG56" s="179"/>
      <c r="HH56" s="179"/>
      <c r="HI56" s="179"/>
      <c r="HJ56" s="179"/>
      <c r="HK56" s="179"/>
      <c r="HL56" s="179"/>
      <c r="HM56" s="179"/>
      <c r="HN56" s="179"/>
      <c r="HO56" s="179"/>
      <c r="HP56" s="179"/>
      <c r="HQ56" s="179"/>
      <c r="HR56" s="179"/>
      <c r="HS56" s="179"/>
      <c r="HT56" s="179"/>
      <c r="HU56" s="179"/>
      <c r="HV56" s="179"/>
      <c r="HW56" s="179"/>
      <c r="HX56" s="179"/>
      <c r="HY56" s="179"/>
      <c r="HZ56" s="179"/>
      <c r="IA56" s="179"/>
      <c r="IB56" s="117"/>
    </row>
    <row r="57" spans="1:236" s="132" customFormat="1" x14ac:dyDescent="0.2">
      <c r="A57" s="1108"/>
      <c r="B57" s="482" t="s">
        <v>64</v>
      </c>
      <c r="C57" s="384" t="s">
        <v>15</v>
      </c>
      <c r="D57" s="385" t="s">
        <v>15</v>
      </c>
      <c r="E57" s="384" t="s">
        <v>15</v>
      </c>
      <c r="F57" s="754"/>
      <c r="G57" s="384" t="s">
        <v>15</v>
      </c>
      <c r="H57" s="13" t="s">
        <v>1</v>
      </c>
      <c r="I57" s="204">
        <f t="shared" si="29"/>
        <v>0</v>
      </c>
      <c r="J57" s="205">
        <f t="shared" si="27"/>
        <v>0</v>
      </c>
      <c r="L57" s="25"/>
      <c r="M57" s="213"/>
      <c r="N57" s="213"/>
      <c r="O57" s="58"/>
      <c r="P57" s="58"/>
      <c r="Q57" s="183"/>
      <c r="R57" s="183"/>
      <c r="S57" s="183"/>
      <c r="T57" s="183"/>
      <c r="U57" s="183"/>
      <c r="V57" s="1111"/>
      <c r="W57" s="389" t="s">
        <v>37</v>
      </c>
      <c r="X57" s="138" t="s">
        <v>15</v>
      </c>
      <c r="Y57" s="141" t="s">
        <v>15</v>
      </c>
      <c r="Z57" s="141" t="s">
        <v>15</v>
      </c>
      <c r="AA57" s="141" t="s">
        <v>15</v>
      </c>
      <c r="AB57" s="141" t="s">
        <v>15</v>
      </c>
      <c r="AC57" s="741" t="str">
        <f t="shared" si="28"/>
        <v/>
      </c>
      <c r="AD57" s="392" t="s">
        <v>15</v>
      </c>
      <c r="AE57" s="141" t="s">
        <v>15</v>
      </c>
      <c r="AF57" s="141" t="s">
        <v>15</v>
      </c>
      <c r="AG57" s="170">
        <v>1940</v>
      </c>
      <c r="AI57" s="25"/>
      <c r="AJ57" s="25"/>
      <c r="AK57" s="94"/>
      <c r="AL57" s="94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  <c r="BF57" s="183"/>
      <c r="BG57" s="183"/>
      <c r="BH57" s="183"/>
      <c r="BI57" s="183"/>
      <c r="BJ57" s="183"/>
      <c r="BK57" s="183"/>
      <c r="BL57" s="183"/>
      <c r="BM57" s="183"/>
      <c r="BN57" s="183"/>
      <c r="BO57" s="183"/>
      <c r="BP57" s="183"/>
      <c r="BQ57" s="183"/>
      <c r="BR57" s="183"/>
      <c r="BS57" s="183"/>
      <c r="BT57" s="183"/>
      <c r="BU57" s="183"/>
      <c r="BV57" s="183"/>
      <c r="BW57" s="183"/>
      <c r="BX57" s="183"/>
      <c r="BY57" s="183"/>
      <c r="BZ57" s="183"/>
      <c r="CA57" s="183"/>
      <c r="CB57" s="183"/>
      <c r="CC57" s="183"/>
      <c r="CD57" s="183"/>
      <c r="CE57" s="183"/>
      <c r="CF57" s="183"/>
      <c r="CG57" s="183"/>
      <c r="CH57" s="183"/>
      <c r="CI57" s="183"/>
      <c r="CJ57" s="183"/>
      <c r="CK57" s="183"/>
      <c r="CL57" s="183"/>
      <c r="CM57" s="183"/>
      <c r="CN57" s="183"/>
      <c r="CO57" s="183"/>
      <c r="CP57" s="183"/>
      <c r="CQ57" s="183"/>
      <c r="CR57" s="183"/>
      <c r="CS57" s="183"/>
      <c r="CT57" s="183"/>
      <c r="CU57" s="183"/>
      <c r="CV57" s="183"/>
      <c r="CW57" s="183"/>
      <c r="CX57" s="183"/>
      <c r="CY57" s="183"/>
      <c r="CZ57" s="183"/>
      <c r="DA57" s="183"/>
      <c r="DB57" s="183"/>
      <c r="DC57" s="183"/>
      <c r="DD57" s="183"/>
      <c r="DE57" s="183"/>
      <c r="DF57" s="183"/>
      <c r="DG57" s="183"/>
      <c r="DH57" s="183"/>
      <c r="DI57" s="183"/>
      <c r="DJ57" s="183"/>
      <c r="DK57" s="183"/>
      <c r="DL57" s="183"/>
      <c r="DM57" s="183"/>
      <c r="DN57" s="183"/>
      <c r="DO57" s="183"/>
      <c r="DP57" s="183"/>
      <c r="DQ57" s="183"/>
      <c r="DR57" s="183"/>
      <c r="DS57" s="183"/>
      <c r="DT57" s="183"/>
      <c r="DU57" s="183"/>
      <c r="DV57" s="183"/>
      <c r="DW57" s="183"/>
      <c r="DX57" s="183"/>
      <c r="DY57" s="183"/>
      <c r="DZ57" s="183"/>
      <c r="EA57" s="183"/>
      <c r="EB57" s="183"/>
      <c r="EC57" s="183"/>
      <c r="ED57" s="183"/>
      <c r="EE57" s="183"/>
      <c r="EF57" s="183"/>
      <c r="EG57" s="183"/>
      <c r="EH57" s="183"/>
      <c r="EI57" s="183"/>
      <c r="EJ57" s="183"/>
      <c r="EK57" s="183"/>
      <c r="EL57" s="183"/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83"/>
      <c r="EZ57" s="183"/>
      <c r="FA57" s="183"/>
      <c r="FB57" s="183"/>
      <c r="FC57" s="183"/>
      <c r="FD57" s="183"/>
      <c r="FE57" s="183"/>
      <c r="FF57" s="183"/>
      <c r="FG57" s="183"/>
      <c r="FH57" s="183"/>
      <c r="FI57" s="183"/>
      <c r="FJ57" s="183"/>
      <c r="FK57" s="183"/>
      <c r="FL57" s="183"/>
      <c r="FM57" s="183"/>
      <c r="FN57" s="183"/>
      <c r="FO57" s="183"/>
      <c r="FP57" s="183"/>
      <c r="FQ57" s="183"/>
      <c r="FR57" s="183"/>
      <c r="FS57" s="183"/>
      <c r="FT57" s="183"/>
      <c r="FU57" s="183"/>
      <c r="FV57" s="183"/>
      <c r="FW57" s="183"/>
      <c r="FX57" s="183"/>
      <c r="FY57" s="183"/>
      <c r="FZ57" s="183"/>
      <c r="GA57" s="183"/>
      <c r="GB57" s="183"/>
      <c r="GC57" s="183"/>
      <c r="GD57" s="183"/>
      <c r="GE57" s="183"/>
      <c r="GF57" s="183"/>
      <c r="GG57" s="183"/>
      <c r="GH57" s="183"/>
      <c r="GI57" s="183"/>
      <c r="GJ57" s="183"/>
      <c r="GK57" s="183"/>
      <c r="GL57" s="183"/>
      <c r="GM57" s="183"/>
      <c r="GN57" s="183"/>
      <c r="GO57" s="183"/>
      <c r="GP57" s="183"/>
      <c r="GQ57" s="183"/>
      <c r="GR57" s="183"/>
      <c r="GS57" s="183"/>
      <c r="GT57" s="183"/>
      <c r="GU57" s="183"/>
      <c r="GV57" s="183"/>
      <c r="GW57" s="183"/>
      <c r="GX57" s="183"/>
      <c r="GY57" s="183"/>
      <c r="GZ57" s="183"/>
      <c r="HA57" s="183"/>
      <c r="HB57" s="183"/>
      <c r="HC57" s="183"/>
      <c r="HD57" s="183"/>
      <c r="HE57" s="183"/>
      <c r="HF57" s="183"/>
      <c r="HG57" s="183"/>
      <c r="HH57" s="183"/>
      <c r="HI57" s="183"/>
      <c r="HJ57" s="183"/>
      <c r="HK57" s="183"/>
      <c r="HL57" s="183"/>
      <c r="HM57" s="183"/>
      <c r="HN57" s="183"/>
      <c r="HO57" s="183"/>
      <c r="HP57" s="183"/>
      <c r="HQ57" s="183"/>
      <c r="HR57" s="183"/>
      <c r="HS57" s="183"/>
      <c r="HT57" s="183"/>
      <c r="HU57" s="183"/>
      <c r="HV57" s="183"/>
      <c r="HW57" s="183"/>
      <c r="HX57" s="183"/>
      <c r="HY57" s="183"/>
      <c r="HZ57" s="183"/>
      <c r="IA57" s="183"/>
      <c r="IB57" s="117"/>
    </row>
    <row r="58" spans="1:236" s="132" customFormat="1" x14ac:dyDescent="0.2">
      <c r="A58" s="1108"/>
      <c r="B58" s="482" t="s">
        <v>93</v>
      </c>
      <c r="C58" s="384" t="s">
        <v>15</v>
      </c>
      <c r="D58" s="385" t="s">
        <v>15</v>
      </c>
      <c r="E58" s="384" t="s">
        <v>15</v>
      </c>
      <c r="F58" s="754"/>
      <c r="G58" s="384" t="s">
        <v>15</v>
      </c>
      <c r="H58" s="13" t="s">
        <v>1</v>
      </c>
      <c r="I58" s="204">
        <f t="shared" si="29"/>
        <v>0</v>
      </c>
      <c r="J58" s="205">
        <f t="shared" si="27"/>
        <v>0</v>
      </c>
      <c r="L58" s="25"/>
      <c r="M58" s="213"/>
      <c r="N58" s="213"/>
      <c r="O58" s="26"/>
      <c r="P58" s="26"/>
      <c r="Q58" s="183"/>
      <c r="R58" s="183"/>
      <c r="S58" s="183"/>
      <c r="T58" s="183"/>
      <c r="U58" s="183"/>
      <c r="V58" s="1111"/>
      <c r="W58" s="389" t="s">
        <v>89</v>
      </c>
      <c r="X58" s="138" t="s">
        <v>15</v>
      </c>
      <c r="Y58" s="141" t="s">
        <v>15</v>
      </c>
      <c r="Z58" s="141" t="s">
        <v>15</v>
      </c>
      <c r="AA58" s="141" t="s">
        <v>15</v>
      </c>
      <c r="AB58" s="141" t="s">
        <v>15</v>
      </c>
      <c r="AC58" s="741" t="str">
        <f t="shared" si="28"/>
        <v/>
      </c>
      <c r="AD58" s="392" t="s">
        <v>15</v>
      </c>
      <c r="AE58" s="141" t="s">
        <v>15</v>
      </c>
      <c r="AF58" s="141" t="s">
        <v>15</v>
      </c>
      <c r="AG58" s="170">
        <v>2200</v>
      </c>
      <c r="AI58" s="25"/>
      <c r="AJ58" s="25"/>
      <c r="AK58" s="94"/>
      <c r="AL58" s="94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L58" s="183"/>
      <c r="BM58" s="183"/>
      <c r="BN58" s="183"/>
      <c r="BO58" s="183"/>
      <c r="BP58" s="183"/>
      <c r="BQ58" s="183"/>
      <c r="BR58" s="183"/>
      <c r="BS58" s="183"/>
      <c r="BT58" s="183"/>
      <c r="BU58" s="183"/>
      <c r="BV58" s="183"/>
      <c r="BW58" s="183"/>
      <c r="BX58" s="183"/>
      <c r="BY58" s="183"/>
      <c r="BZ58" s="183"/>
      <c r="CA58" s="183"/>
      <c r="CB58" s="183"/>
      <c r="CC58" s="183"/>
      <c r="CD58" s="183"/>
      <c r="CE58" s="183"/>
      <c r="CF58" s="183"/>
      <c r="CG58" s="183"/>
      <c r="CH58" s="183"/>
      <c r="CI58" s="183"/>
      <c r="CJ58" s="183"/>
      <c r="CK58" s="183"/>
      <c r="CL58" s="183"/>
      <c r="CM58" s="183"/>
      <c r="CN58" s="183"/>
      <c r="CO58" s="183"/>
      <c r="CP58" s="183"/>
      <c r="CQ58" s="183"/>
      <c r="CR58" s="183"/>
      <c r="CS58" s="183"/>
      <c r="CT58" s="183"/>
      <c r="CU58" s="183"/>
      <c r="CV58" s="183"/>
      <c r="CW58" s="183"/>
      <c r="CX58" s="183"/>
      <c r="CY58" s="183"/>
      <c r="CZ58" s="183"/>
      <c r="DA58" s="183"/>
      <c r="DB58" s="183"/>
      <c r="DC58" s="183"/>
      <c r="DD58" s="183"/>
      <c r="DE58" s="183"/>
      <c r="DF58" s="183"/>
      <c r="DG58" s="183"/>
      <c r="DH58" s="183"/>
      <c r="DI58" s="183"/>
      <c r="DJ58" s="183"/>
      <c r="DK58" s="183"/>
      <c r="DL58" s="183"/>
      <c r="DM58" s="183"/>
      <c r="DN58" s="183"/>
      <c r="DO58" s="183"/>
      <c r="DP58" s="183"/>
      <c r="DQ58" s="183"/>
      <c r="DR58" s="183"/>
      <c r="DS58" s="183"/>
      <c r="DT58" s="183"/>
      <c r="DU58" s="183"/>
      <c r="DV58" s="183"/>
      <c r="DW58" s="183"/>
      <c r="DX58" s="183"/>
      <c r="DY58" s="183"/>
      <c r="DZ58" s="183"/>
      <c r="EA58" s="183"/>
      <c r="EB58" s="183"/>
      <c r="EC58" s="183"/>
      <c r="ED58" s="183"/>
      <c r="EE58" s="183"/>
      <c r="EF58" s="183"/>
      <c r="EG58" s="183"/>
      <c r="EH58" s="183"/>
      <c r="EI58" s="183"/>
      <c r="EJ58" s="183"/>
      <c r="EK58" s="183"/>
      <c r="EL58" s="183"/>
      <c r="EM58" s="183"/>
      <c r="EN58" s="183"/>
      <c r="EO58" s="183"/>
      <c r="EP58" s="183"/>
      <c r="EQ58" s="183"/>
      <c r="ER58" s="183"/>
      <c r="ES58" s="183"/>
      <c r="ET58" s="183"/>
      <c r="EU58" s="183"/>
      <c r="EV58" s="183"/>
      <c r="EW58" s="183"/>
      <c r="EX58" s="183"/>
      <c r="EY58" s="183"/>
      <c r="EZ58" s="183"/>
      <c r="FA58" s="183"/>
      <c r="FB58" s="183"/>
      <c r="FC58" s="183"/>
      <c r="FD58" s="183"/>
      <c r="FE58" s="183"/>
      <c r="FF58" s="183"/>
      <c r="FG58" s="183"/>
      <c r="FH58" s="183"/>
      <c r="FI58" s="183"/>
      <c r="FJ58" s="183"/>
      <c r="FK58" s="183"/>
      <c r="FL58" s="183"/>
      <c r="FM58" s="183"/>
      <c r="FN58" s="183"/>
      <c r="FO58" s="183"/>
      <c r="FP58" s="183"/>
      <c r="FQ58" s="183"/>
      <c r="FR58" s="183"/>
      <c r="FS58" s="183"/>
      <c r="FT58" s="183"/>
      <c r="FU58" s="183"/>
      <c r="FV58" s="183"/>
      <c r="FW58" s="183"/>
      <c r="FX58" s="183"/>
      <c r="FY58" s="183"/>
      <c r="FZ58" s="183"/>
      <c r="GA58" s="183"/>
      <c r="GB58" s="183"/>
      <c r="GC58" s="183"/>
      <c r="GD58" s="183"/>
      <c r="GE58" s="183"/>
      <c r="GF58" s="183"/>
      <c r="GG58" s="183"/>
      <c r="GH58" s="183"/>
      <c r="GI58" s="183"/>
      <c r="GJ58" s="183"/>
      <c r="GK58" s="183"/>
      <c r="GL58" s="183"/>
      <c r="GM58" s="183"/>
      <c r="GN58" s="183"/>
      <c r="GO58" s="183"/>
      <c r="GP58" s="183"/>
      <c r="GQ58" s="183"/>
      <c r="GR58" s="183"/>
      <c r="GS58" s="183"/>
      <c r="GT58" s="183"/>
      <c r="GU58" s="183"/>
      <c r="GV58" s="183"/>
      <c r="GW58" s="183"/>
      <c r="GX58" s="183"/>
      <c r="GY58" s="183"/>
      <c r="GZ58" s="183"/>
      <c r="HA58" s="183"/>
      <c r="HB58" s="183"/>
      <c r="HC58" s="183"/>
      <c r="HD58" s="183"/>
      <c r="HE58" s="183"/>
      <c r="HF58" s="183"/>
      <c r="HG58" s="183"/>
      <c r="HH58" s="183"/>
      <c r="HI58" s="183"/>
      <c r="HJ58" s="183"/>
      <c r="HK58" s="183"/>
      <c r="HL58" s="183"/>
      <c r="HM58" s="183"/>
      <c r="HN58" s="183"/>
      <c r="HO58" s="183"/>
      <c r="HP58" s="183"/>
      <c r="HQ58" s="183"/>
      <c r="HR58" s="183"/>
      <c r="HS58" s="183"/>
      <c r="HT58" s="183"/>
      <c r="HU58" s="183"/>
      <c r="HV58" s="183"/>
      <c r="HW58" s="183"/>
      <c r="HX58" s="183"/>
      <c r="HY58" s="183"/>
      <c r="HZ58" s="183"/>
      <c r="IA58" s="183"/>
      <c r="IB58" s="117"/>
    </row>
    <row r="59" spans="1:236" s="132" customFormat="1" x14ac:dyDescent="0.2">
      <c r="A59" s="1108"/>
      <c r="B59" s="482" t="s">
        <v>66</v>
      </c>
      <c r="C59" s="384" t="s">
        <v>15</v>
      </c>
      <c r="D59" s="385" t="s">
        <v>15</v>
      </c>
      <c r="E59" s="384" t="s">
        <v>15</v>
      </c>
      <c r="F59" s="754"/>
      <c r="G59" s="384" t="s">
        <v>15</v>
      </c>
      <c r="H59" s="13" t="s">
        <v>1</v>
      </c>
      <c r="I59" s="204">
        <f t="shared" si="29"/>
        <v>0</v>
      </c>
      <c r="J59" s="205">
        <f t="shared" si="27"/>
        <v>0</v>
      </c>
      <c r="S59" s="252"/>
      <c r="T59" s="252"/>
      <c r="U59" s="252"/>
      <c r="V59" s="1111"/>
      <c r="W59" s="389" t="s">
        <v>28</v>
      </c>
      <c r="X59" s="138" t="s">
        <v>15</v>
      </c>
      <c r="Y59" s="141" t="s">
        <v>15</v>
      </c>
      <c r="Z59" s="141" t="s">
        <v>15</v>
      </c>
      <c r="AA59" s="141" t="s">
        <v>15</v>
      </c>
      <c r="AB59" s="141" t="s">
        <v>15</v>
      </c>
      <c r="AC59" s="741" t="str">
        <f t="shared" si="28"/>
        <v/>
      </c>
      <c r="AD59" s="392" t="s">
        <v>15</v>
      </c>
      <c r="AE59" s="141" t="s">
        <v>15</v>
      </c>
      <c r="AF59" s="141" t="s">
        <v>15</v>
      </c>
      <c r="AG59" s="170">
        <v>2320</v>
      </c>
      <c r="AI59" s="25"/>
      <c r="AJ59" s="25"/>
      <c r="AK59" s="94"/>
      <c r="AL59" s="94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2"/>
      <c r="AX59" s="252"/>
      <c r="AY59" s="252"/>
      <c r="AZ59" s="252"/>
      <c r="BA59" s="252"/>
      <c r="BB59" s="252"/>
      <c r="BC59" s="252"/>
      <c r="BD59" s="252"/>
      <c r="BE59" s="252"/>
      <c r="BF59" s="252"/>
      <c r="BG59" s="252"/>
      <c r="BH59" s="252"/>
      <c r="BI59" s="252"/>
      <c r="BJ59" s="252"/>
      <c r="BK59" s="252"/>
      <c r="BL59" s="252"/>
      <c r="BM59" s="252"/>
      <c r="BN59" s="252"/>
      <c r="BO59" s="252"/>
      <c r="BP59" s="252"/>
      <c r="BQ59" s="252"/>
      <c r="BR59" s="252"/>
      <c r="BS59" s="252"/>
      <c r="BT59" s="252"/>
      <c r="BU59" s="252"/>
      <c r="BV59" s="252"/>
      <c r="BW59" s="252"/>
      <c r="BX59" s="252"/>
      <c r="BY59" s="252"/>
      <c r="BZ59" s="252"/>
      <c r="CA59" s="252"/>
      <c r="CB59" s="252"/>
      <c r="CC59" s="252"/>
      <c r="CD59" s="252"/>
      <c r="CE59" s="252"/>
      <c r="CF59" s="252"/>
      <c r="CG59" s="252"/>
      <c r="CH59" s="252"/>
      <c r="CI59" s="252"/>
      <c r="CJ59" s="252"/>
      <c r="CK59" s="252"/>
      <c r="CL59" s="252"/>
      <c r="CM59" s="252"/>
      <c r="CN59" s="252"/>
      <c r="CO59" s="252"/>
      <c r="CP59" s="252"/>
      <c r="CQ59" s="252"/>
      <c r="CR59" s="252"/>
      <c r="CS59" s="252"/>
      <c r="CT59" s="252"/>
      <c r="CU59" s="252"/>
      <c r="CV59" s="252"/>
      <c r="CW59" s="252"/>
      <c r="CX59" s="252"/>
      <c r="CY59" s="252"/>
      <c r="CZ59" s="252"/>
      <c r="DA59" s="252"/>
      <c r="DB59" s="252"/>
      <c r="DC59" s="252"/>
      <c r="DD59" s="252"/>
      <c r="DE59" s="252"/>
      <c r="DF59" s="252"/>
      <c r="DG59" s="252"/>
      <c r="DH59" s="252"/>
      <c r="DI59" s="252"/>
      <c r="DJ59" s="252"/>
      <c r="DK59" s="252"/>
      <c r="DL59" s="252"/>
      <c r="DM59" s="252"/>
      <c r="DN59" s="252"/>
      <c r="DO59" s="252"/>
      <c r="DP59" s="252"/>
      <c r="DQ59" s="252"/>
      <c r="DR59" s="252"/>
      <c r="DS59" s="252"/>
      <c r="DT59" s="252"/>
      <c r="DU59" s="252"/>
      <c r="DV59" s="252"/>
      <c r="DW59" s="252"/>
      <c r="DX59" s="252"/>
      <c r="DY59" s="252"/>
      <c r="DZ59" s="252"/>
      <c r="EA59" s="252"/>
      <c r="EB59" s="252"/>
      <c r="EC59" s="252"/>
      <c r="ED59" s="252"/>
      <c r="EE59" s="252"/>
      <c r="EF59" s="252"/>
      <c r="EG59" s="252"/>
      <c r="EH59" s="252"/>
      <c r="EI59" s="252"/>
      <c r="EJ59" s="252"/>
      <c r="EK59" s="252"/>
      <c r="EL59" s="252"/>
      <c r="EM59" s="252"/>
      <c r="EN59" s="252"/>
      <c r="EO59" s="252"/>
      <c r="EP59" s="252"/>
      <c r="EQ59" s="252"/>
      <c r="ER59" s="252"/>
      <c r="ES59" s="252"/>
      <c r="ET59" s="252"/>
      <c r="EU59" s="252"/>
      <c r="EV59" s="252"/>
      <c r="EW59" s="252"/>
      <c r="EX59" s="252"/>
      <c r="EY59" s="252"/>
      <c r="EZ59" s="252"/>
      <c r="FA59" s="252"/>
      <c r="FB59" s="252"/>
      <c r="FC59" s="252"/>
      <c r="FD59" s="252"/>
      <c r="FE59" s="252"/>
      <c r="FF59" s="252"/>
      <c r="FG59" s="252"/>
      <c r="FH59" s="252"/>
      <c r="FI59" s="252"/>
      <c r="FJ59" s="252"/>
      <c r="FK59" s="252"/>
      <c r="FL59" s="252"/>
      <c r="FM59" s="252"/>
      <c r="FN59" s="252"/>
      <c r="FO59" s="252"/>
      <c r="FP59" s="252"/>
      <c r="FQ59" s="252"/>
      <c r="FR59" s="252"/>
      <c r="FS59" s="252"/>
      <c r="FT59" s="252"/>
      <c r="FU59" s="252"/>
      <c r="FV59" s="252"/>
      <c r="FW59" s="252"/>
      <c r="FX59" s="252"/>
      <c r="FY59" s="252"/>
      <c r="FZ59" s="252"/>
      <c r="GA59" s="252"/>
      <c r="GB59" s="252"/>
      <c r="GC59" s="252"/>
      <c r="GD59" s="252"/>
      <c r="GE59" s="252"/>
      <c r="GF59" s="252"/>
      <c r="GG59" s="252"/>
      <c r="GH59" s="252"/>
      <c r="GI59" s="252"/>
      <c r="GJ59" s="252"/>
      <c r="GK59" s="252"/>
      <c r="GL59" s="252"/>
      <c r="GM59" s="252"/>
      <c r="GN59" s="252"/>
      <c r="GO59" s="252"/>
      <c r="GP59" s="252"/>
      <c r="GQ59" s="252"/>
      <c r="GR59" s="252"/>
      <c r="GS59" s="252"/>
      <c r="GT59" s="252"/>
      <c r="GU59" s="252"/>
      <c r="GV59" s="252"/>
      <c r="GW59" s="252"/>
      <c r="GX59" s="252"/>
      <c r="GY59" s="252"/>
      <c r="GZ59" s="252"/>
      <c r="HA59" s="252"/>
      <c r="HB59" s="252"/>
      <c r="HC59" s="252"/>
      <c r="HD59" s="252"/>
      <c r="HE59" s="252"/>
      <c r="HF59" s="252"/>
      <c r="HG59" s="252"/>
      <c r="HH59" s="252"/>
      <c r="HI59" s="252"/>
      <c r="HJ59" s="252"/>
      <c r="HK59" s="252"/>
      <c r="HL59" s="252"/>
      <c r="HM59" s="252"/>
      <c r="HN59" s="252"/>
      <c r="HO59" s="252"/>
      <c r="HP59" s="252"/>
      <c r="HQ59" s="252"/>
      <c r="HR59" s="252"/>
      <c r="HS59" s="252"/>
      <c r="HT59" s="252"/>
      <c r="HU59" s="252"/>
      <c r="HV59" s="252"/>
      <c r="HW59" s="252"/>
      <c r="HX59" s="252"/>
      <c r="HY59" s="252"/>
      <c r="HZ59" s="252"/>
      <c r="IA59" s="252"/>
      <c r="IB59" s="235"/>
    </row>
    <row r="60" spans="1:236" s="132" customFormat="1" ht="13.5" thickBot="1" x14ac:dyDescent="0.25">
      <c r="A60" s="1109"/>
      <c r="B60" s="483" t="s">
        <v>67</v>
      </c>
      <c r="C60" s="386" t="s">
        <v>15</v>
      </c>
      <c r="D60" s="387" t="s">
        <v>15</v>
      </c>
      <c r="E60" s="386" t="s">
        <v>15</v>
      </c>
      <c r="F60" s="756"/>
      <c r="G60" s="386" t="s">
        <v>15</v>
      </c>
      <c r="H60" s="15" t="s">
        <v>1</v>
      </c>
      <c r="I60" s="206">
        <f t="shared" si="29"/>
        <v>0</v>
      </c>
      <c r="J60" s="207">
        <f t="shared" si="27"/>
        <v>0</v>
      </c>
      <c r="S60" s="252"/>
      <c r="T60" s="252"/>
      <c r="U60" s="252"/>
      <c r="V60" s="1112"/>
      <c r="W60" s="390" t="s">
        <v>26</v>
      </c>
      <c r="X60" s="145" t="s">
        <v>15</v>
      </c>
      <c r="Y60" s="149" t="s">
        <v>15</v>
      </c>
      <c r="Z60" s="149" t="s">
        <v>15</v>
      </c>
      <c r="AA60" s="149" t="s">
        <v>15</v>
      </c>
      <c r="AB60" s="149" t="s">
        <v>15</v>
      </c>
      <c r="AC60" s="742" t="str">
        <f t="shared" si="28"/>
        <v/>
      </c>
      <c r="AD60" s="393" t="s">
        <v>15</v>
      </c>
      <c r="AE60" s="149" t="s">
        <v>15</v>
      </c>
      <c r="AF60" s="149" t="s">
        <v>15</v>
      </c>
      <c r="AG60" s="173">
        <v>3250</v>
      </c>
      <c r="AI60" s="25"/>
      <c r="AJ60" s="25"/>
      <c r="AK60" s="94"/>
      <c r="AL60" s="94"/>
      <c r="AM60" s="252"/>
      <c r="AN60" s="252"/>
      <c r="AO60" s="252"/>
      <c r="AP60" s="252"/>
      <c r="AQ60" s="252"/>
      <c r="AR60" s="252"/>
      <c r="AS60" s="252"/>
      <c r="AT60" s="252"/>
      <c r="AU60" s="252"/>
      <c r="AV60" s="252"/>
      <c r="AW60" s="252"/>
      <c r="AX60" s="252"/>
      <c r="AY60" s="252"/>
      <c r="AZ60" s="252"/>
      <c r="BA60" s="252"/>
      <c r="BB60" s="252"/>
      <c r="BC60" s="252"/>
      <c r="BD60" s="252"/>
      <c r="BE60" s="252"/>
      <c r="BF60" s="252"/>
      <c r="BG60" s="252"/>
      <c r="BH60" s="252"/>
      <c r="BI60" s="252"/>
      <c r="BJ60" s="252"/>
      <c r="BK60" s="252"/>
      <c r="BL60" s="252"/>
      <c r="BM60" s="252"/>
      <c r="BN60" s="252"/>
      <c r="BO60" s="252"/>
      <c r="BP60" s="252"/>
      <c r="BQ60" s="252"/>
      <c r="BR60" s="252"/>
      <c r="BS60" s="252"/>
      <c r="BT60" s="252"/>
      <c r="BU60" s="252"/>
      <c r="BV60" s="252"/>
      <c r="BW60" s="252"/>
      <c r="BX60" s="252"/>
      <c r="BY60" s="252"/>
      <c r="BZ60" s="252"/>
      <c r="CA60" s="252"/>
      <c r="CB60" s="252"/>
      <c r="CC60" s="252"/>
      <c r="CD60" s="252"/>
      <c r="CE60" s="252"/>
      <c r="CF60" s="252"/>
      <c r="CG60" s="252"/>
      <c r="CH60" s="252"/>
      <c r="CI60" s="252"/>
      <c r="CJ60" s="252"/>
      <c r="CK60" s="252"/>
      <c r="CL60" s="252"/>
      <c r="CM60" s="252"/>
      <c r="CN60" s="252"/>
      <c r="CO60" s="252"/>
      <c r="CP60" s="252"/>
      <c r="CQ60" s="252"/>
      <c r="CR60" s="252"/>
      <c r="CS60" s="252"/>
      <c r="CT60" s="252"/>
      <c r="CU60" s="252"/>
      <c r="CV60" s="252"/>
      <c r="CW60" s="252"/>
      <c r="CX60" s="252"/>
      <c r="CY60" s="252"/>
      <c r="CZ60" s="252"/>
      <c r="DA60" s="252"/>
      <c r="DB60" s="252"/>
      <c r="DC60" s="252"/>
      <c r="DD60" s="252"/>
      <c r="DE60" s="252"/>
      <c r="DF60" s="252"/>
      <c r="DG60" s="252"/>
      <c r="DH60" s="252"/>
      <c r="DI60" s="252"/>
      <c r="DJ60" s="252"/>
      <c r="DK60" s="252"/>
      <c r="DL60" s="252"/>
      <c r="DM60" s="252"/>
      <c r="DN60" s="252"/>
      <c r="DO60" s="252"/>
      <c r="DP60" s="252"/>
      <c r="DQ60" s="252"/>
      <c r="DR60" s="252"/>
      <c r="DS60" s="252"/>
      <c r="DT60" s="252"/>
      <c r="DU60" s="252"/>
      <c r="DV60" s="252"/>
      <c r="DW60" s="252"/>
      <c r="DX60" s="252"/>
      <c r="DY60" s="252"/>
      <c r="DZ60" s="252"/>
      <c r="EA60" s="252"/>
      <c r="EB60" s="252"/>
      <c r="EC60" s="252"/>
      <c r="ED60" s="252"/>
      <c r="EE60" s="252"/>
      <c r="EF60" s="252"/>
      <c r="EG60" s="252"/>
      <c r="EH60" s="252"/>
      <c r="EI60" s="252"/>
      <c r="EJ60" s="252"/>
      <c r="EK60" s="252"/>
      <c r="EL60" s="252"/>
      <c r="EM60" s="252"/>
      <c r="EN60" s="252"/>
      <c r="EO60" s="252"/>
      <c r="EP60" s="252"/>
      <c r="EQ60" s="252"/>
      <c r="ER60" s="252"/>
      <c r="ES60" s="252"/>
      <c r="ET60" s="252"/>
      <c r="EU60" s="252"/>
      <c r="EV60" s="252"/>
      <c r="EW60" s="252"/>
      <c r="EX60" s="252"/>
      <c r="EY60" s="252"/>
      <c r="EZ60" s="252"/>
      <c r="FA60" s="252"/>
      <c r="FB60" s="252"/>
      <c r="FC60" s="252"/>
      <c r="FD60" s="252"/>
      <c r="FE60" s="252"/>
      <c r="FF60" s="252"/>
      <c r="FG60" s="252"/>
      <c r="FH60" s="252"/>
      <c r="FI60" s="252"/>
      <c r="FJ60" s="252"/>
      <c r="FK60" s="252"/>
      <c r="FL60" s="252"/>
      <c r="FM60" s="252"/>
      <c r="FN60" s="252"/>
      <c r="FO60" s="252"/>
      <c r="FP60" s="252"/>
      <c r="FQ60" s="252"/>
      <c r="FR60" s="252"/>
      <c r="FS60" s="252"/>
      <c r="FT60" s="252"/>
      <c r="FU60" s="252"/>
      <c r="FV60" s="252"/>
      <c r="FW60" s="252"/>
      <c r="FX60" s="252"/>
      <c r="FY60" s="252"/>
      <c r="FZ60" s="252"/>
      <c r="GA60" s="252"/>
      <c r="GB60" s="252"/>
      <c r="GC60" s="252"/>
      <c r="GD60" s="252"/>
      <c r="GE60" s="252"/>
      <c r="GF60" s="252"/>
      <c r="GG60" s="252"/>
      <c r="GH60" s="252"/>
      <c r="GI60" s="252"/>
      <c r="GJ60" s="252"/>
      <c r="GK60" s="252"/>
      <c r="GL60" s="252"/>
      <c r="GM60" s="252"/>
      <c r="GN60" s="252"/>
      <c r="GO60" s="252"/>
      <c r="GP60" s="252"/>
      <c r="GQ60" s="252"/>
      <c r="GR60" s="252"/>
      <c r="GS60" s="252"/>
      <c r="GT60" s="252"/>
      <c r="GU60" s="252"/>
      <c r="GV60" s="252"/>
      <c r="GW60" s="252"/>
      <c r="GX60" s="252"/>
      <c r="GY60" s="252"/>
      <c r="GZ60" s="252"/>
      <c r="HA60" s="252"/>
      <c r="HB60" s="252"/>
      <c r="HC60" s="252"/>
      <c r="HD60" s="252"/>
      <c r="HE60" s="252"/>
      <c r="HF60" s="252"/>
      <c r="HG60" s="252"/>
      <c r="HH60" s="252"/>
      <c r="HI60" s="252"/>
      <c r="HJ60" s="252"/>
      <c r="HK60" s="252"/>
      <c r="HL60" s="252"/>
      <c r="HM60" s="252"/>
      <c r="HN60" s="252"/>
      <c r="HO60" s="252"/>
      <c r="HP60" s="252"/>
      <c r="HQ60" s="252"/>
      <c r="HR60" s="252"/>
      <c r="HS60" s="252"/>
      <c r="HT60" s="252"/>
      <c r="HU60" s="252"/>
      <c r="HV60" s="252"/>
      <c r="HW60" s="252"/>
      <c r="HX60" s="252"/>
      <c r="HY60" s="252"/>
      <c r="HZ60" s="252"/>
      <c r="IA60" s="252"/>
      <c r="IB60" s="235"/>
    </row>
    <row r="61" spans="1:236" s="132" customFormat="1" ht="13.5" thickBot="1" x14ac:dyDescent="0.25">
      <c r="B61" s="219"/>
      <c r="C61" s="174"/>
      <c r="D61" s="174"/>
      <c r="E61" s="174"/>
      <c r="F61" s="750"/>
      <c r="G61" s="174"/>
      <c r="H61" s="174"/>
      <c r="I61" s="208"/>
      <c r="J61" s="208"/>
      <c r="K61" s="235"/>
      <c r="L61" s="235"/>
      <c r="M61" s="235"/>
      <c r="N61" s="235"/>
      <c r="S61" s="252"/>
      <c r="T61" s="252"/>
      <c r="U61" s="252"/>
      <c r="X61" s="131"/>
      <c r="Y61" s="131"/>
      <c r="Z61" s="131"/>
      <c r="AA61" s="131"/>
      <c r="AB61" s="131"/>
      <c r="AC61" s="131"/>
      <c r="AD61" s="176"/>
      <c r="AE61" s="177"/>
      <c r="AF61" s="176"/>
      <c r="AG61" s="177"/>
      <c r="AI61" s="25"/>
      <c r="AJ61" s="25"/>
      <c r="AK61" s="94"/>
      <c r="AL61" s="94"/>
      <c r="AM61" s="252"/>
      <c r="AN61" s="252"/>
      <c r="AO61" s="252"/>
      <c r="AP61" s="252"/>
      <c r="AQ61" s="252"/>
      <c r="AR61" s="252"/>
      <c r="AS61" s="252"/>
      <c r="AT61" s="252"/>
      <c r="AU61" s="252"/>
      <c r="AV61" s="252"/>
      <c r="AW61" s="252"/>
      <c r="AX61" s="252"/>
      <c r="AY61" s="252"/>
      <c r="AZ61" s="252"/>
      <c r="BA61" s="252"/>
      <c r="BB61" s="252"/>
      <c r="BC61" s="252"/>
      <c r="BD61" s="252"/>
      <c r="BE61" s="252"/>
      <c r="BF61" s="252"/>
      <c r="BG61" s="252"/>
      <c r="BH61" s="252"/>
      <c r="BI61" s="252"/>
      <c r="BJ61" s="252"/>
      <c r="BK61" s="252"/>
      <c r="BL61" s="252"/>
      <c r="BM61" s="252"/>
      <c r="BN61" s="252"/>
      <c r="BO61" s="252"/>
      <c r="BP61" s="252"/>
      <c r="BQ61" s="252"/>
      <c r="BR61" s="252"/>
      <c r="BS61" s="252"/>
      <c r="BT61" s="252"/>
      <c r="BU61" s="252"/>
      <c r="BV61" s="252"/>
      <c r="BW61" s="252"/>
      <c r="BX61" s="252"/>
      <c r="BY61" s="252"/>
      <c r="BZ61" s="252"/>
      <c r="CA61" s="252"/>
      <c r="CB61" s="252"/>
      <c r="CC61" s="252"/>
      <c r="CD61" s="252"/>
      <c r="CE61" s="252"/>
      <c r="CF61" s="252"/>
      <c r="CG61" s="252"/>
      <c r="CH61" s="252"/>
      <c r="CI61" s="252"/>
      <c r="CJ61" s="252"/>
      <c r="CK61" s="252"/>
      <c r="CL61" s="252"/>
      <c r="CM61" s="252"/>
      <c r="CN61" s="252"/>
      <c r="CO61" s="252"/>
      <c r="CP61" s="252"/>
      <c r="CQ61" s="252"/>
      <c r="CR61" s="252"/>
      <c r="CS61" s="252"/>
      <c r="CT61" s="252"/>
      <c r="CU61" s="252"/>
      <c r="CV61" s="252"/>
      <c r="CW61" s="252"/>
      <c r="CX61" s="252"/>
      <c r="CY61" s="252"/>
      <c r="CZ61" s="252"/>
      <c r="DA61" s="252"/>
      <c r="DB61" s="252"/>
      <c r="DC61" s="252"/>
      <c r="DD61" s="252"/>
      <c r="DE61" s="252"/>
      <c r="DF61" s="252"/>
      <c r="DG61" s="252"/>
      <c r="DH61" s="252"/>
      <c r="DI61" s="252"/>
      <c r="DJ61" s="252"/>
      <c r="DK61" s="252"/>
      <c r="DL61" s="252"/>
      <c r="DM61" s="252"/>
      <c r="DN61" s="252"/>
      <c r="DO61" s="252"/>
      <c r="DP61" s="252"/>
      <c r="DQ61" s="252"/>
      <c r="DR61" s="252"/>
      <c r="DS61" s="252"/>
      <c r="DT61" s="252"/>
      <c r="DU61" s="252"/>
      <c r="DV61" s="252"/>
      <c r="DW61" s="252"/>
      <c r="DX61" s="252"/>
      <c r="DY61" s="252"/>
      <c r="DZ61" s="252"/>
      <c r="EA61" s="252"/>
      <c r="EB61" s="252"/>
      <c r="EC61" s="252"/>
      <c r="ED61" s="252"/>
      <c r="EE61" s="252"/>
      <c r="EF61" s="252"/>
      <c r="EG61" s="252"/>
      <c r="EH61" s="252"/>
      <c r="EI61" s="252"/>
      <c r="EJ61" s="252"/>
      <c r="EK61" s="252"/>
      <c r="EL61" s="252"/>
      <c r="EM61" s="252"/>
      <c r="EN61" s="252"/>
      <c r="EO61" s="252"/>
      <c r="EP61" s="252"/>
      <c r="EQ61" s="252"/>
      <c r="ER61" s="252"/>
      <c r="ES61" s="252"/>
      <c r="ET61" s="252"/>
      <c r="EU61" s="252"/>
      <c r="EV61" s="252"/>
      <c r="EW61" s="252"/>
      <c r="EX61" s="252"/>
      <c r="EY61" s="252"/>
      <c r="EZ61" s="252"/>
      <c r="FA61" s="252"/>
      <c r="FB61" s="252"/>
      <c r="FC61" s="252"/>
      <c r="FD61" s="252"/>
      <c r="FE61" s="252"/>
      <c r="FF61" s="252"/>
      <c r="FG61" s="252"/>
      <c r="FH61" s="252"/>
      <c r="FI61" s="252"/>
      <c r="FJ61" s="252"/>
      <c r="FK61" s="252"/>
      <c r="FL61" s="252"/>
      <c r="FM61" s="252"/>
      <c r="FN61" s="252"/>
      <c r="FO61" s="252"/>
      <c r="FP61" s="252"/>
      <c r="FQ61" s="252"/>
      <c r="FR61" s="252"/>
      <c r="FS61" s="252"/>
      <c r="FT61" s="252"/>
      <c r="FU61" s="252"/>
      <c r="FV61" s="252"/>
      <c r="FW61" s="252"/>
      <c r="FX61" s="252"/>
      <c r="FY61" s="252"/>
      <c r="FZ61" s="252"/>
      <c r="GA61" s="252"/>
      <c r="GB61" s="252"/>
      <c r="GC61" s="252"/>
      <c r="GD61" s="252"/>
      <c r="GE61" s="252"/>
      <c r="GF61" s="252"/>
      <c r="GG61" s="252"/>
      <c r="GH61" s="252"/>
      <c r="GI61" s="252"/>
      <c r="GJ61" s="252"/>
      <c r="GK61" s="252"/>
      <c r="GL61" s="252"/>
      <c r="GM61" s="252"/>
      <c r="GN61" s="252"/>
      <c r="GO61" s="252"/>
      <c r="GP61" s="252"/>
      <c r="GQ61" s="252"/>
      <c r="GR61" s="252"/>
      <c r="GS61" s="252"/>
      <c r="GT61" s="252"/>
      <c r="GU61" s="252"/>
      <c r="GV61" s="252"/>
      <c r="GW61" s="252"/>
      <c r="GX61" s="252"/>
      <c r="GY61" s="252"/>
      <c r="GZ61" s="252"/>
      <c r="HA61" s="252"/>
      <c r="HB61" s="252"/>
      <c r="HC61" s="252"/>
      <c r="HD61" s="252"/>
      <c r="HE61" s="252"/>
      <c r="HF61" s="252"/>
      <c r="HG61" s="252"/>
      <c r="HH61" s="252"/>
      <c r="HI61" s="252"/>
      <c r="HJ61" s="252"/>
      <c r="HK61" s="252"/>
      <c r="HL61" s="252"/>
      <c r="HM61" s="252"/>
      <c r="HN61" s="252"/>
      <c r="HO61" s="252"/>
      <c r="HP61" s="252"/>
      <c r="HQ61" s="252"/>
      <c r="HR61" s="252"/>
      <c r="HS61" s="252"/>
      <c r="HT61" s="252"/>
      <c r="HU61" s="252"/>
      <c r="HV61" s="252"/>
      <c r="HW61" s="252"/>
      <c r="HX61" s="252"/>
      <c r="HY61" s="252"/>
      <c r="HZ61" s="252"/>
      <c r="IA61" s="252"/>
      <c r="IB61" s="235"/>
    </row>
    <row r="62" spans="1:236" x14ac:dyDescent="0.2">
      <c r="A62" s="24"/>
      <c r="B62" s="39"/>
      <c r="C62" s="1078" t="s">
        <v>135</v>
      </c>
      <c r="D62" s="1079"/>
      <c r="E62" s="997" t="s">
        <v>5</v>
      </c>
      <c r="F62" s="998"/>
      <c r="I62" s="243"/>
      <c r="J62" s="242"/>
      <c r="K62" s="47"/>
      <c r="N62" s="49"/>
      <c r="O62" s="49"/>
      <c r="P62" s="49"/>
      <c r="Q62" s="124"/>
      <c r="R62" s="195"/>
      <c r="S62" s="195"/>
      <c r="T62" s="195"/>
      <c r="U62" s="195"/>
      <c r="V62" s="549"/>
      <c r="W62" s="49"/>
      <c r="X62" s="225" t="s">
        <v>133</v>
      </c>
      <c r="Y62" s="226" t="s">
        <v>132</v>
      </c>
      <c r="Z62" s="997" t="s">
        <v>4</v>
      </c>
      <c r="AA62" s="998"/>
      <c r="AB62" s="1095" t="s">
        <v>5</v>
      </c>
      <c r="AC62" s="1096"/>
      <c r="AD62" s="1095" t="s">
        <v>5</v>
      </c>
      <c r="AE62" s="1096"/>
      <c r="AF62" s="42" t="s">
        <v>29</v>
      </c>
      <c r="AG62" s="43" t="s">
        <v>30</v>
      </c>
      <c r="AH62" s="42" t="s">
        <v>29</v>
      </c>
      <c r="AI62" s="43" t="s">
        <v>30</v>
      </c>
      <c r="AJ62" s="42" t="s">
        <v>31</v>
      </c>
      <c r="AK62" s="43" t="s">
        <v>30</v>
      </c>
      <c r="AL62" s="124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5"/>
      <c r="CE62" s="195"/>
      <c r="CF62" s="195"/>
      <c r="CG62" s="195"/>
      <c r="CH62" s="195"/>
      <c r="CI62" s="195"/>
      <c r="CJ62" s="195"/>
      <c r="CK62" s="195"/>
      <c r="CL62" s="195"/>
      <c r="CM62" s="195"/>
      <c r="CN62" s="195"/>
      <c r="CO62" s="195"/>
      <c r="CP62" s="195"/>
      <c r="CQ62" s="195"/>
      <c r="CR62" s="195"/>
      <c r="CS62" s="195"/>
      <c r="CT62" s="195"/>
      <c r="CU62" s="195"/>
      <c r="CV62" s="195"/>
      <c r="CW62" s="195"/>
      <c r="CX62" s="195"/>
      <c r="CY62" s="195"/>
      <c r="CZ62" s="195"/>
      <c r="DA62" s="195"/>
      <c r="DB62" s="195"/>
      <c r="DC62" s="195"/>
      <c r="DD62" s="195"/>
      <c r="DE62" s="195"/>
      <c r="DF62" s="195"/>
      <c r="DG62" s="195"/>
      <c r="DH62" s="195"/>
      <c r="DI62" s="195"/>
      <c r="DJ62" s="195"/>
      <c r="DK62" s="195"/>
      <c r="DL62" s="195"/>
      <c r="DM62" s="195"/>
      <c r="DN62" s="195"/>
      <c r="DO62" s="195"/>
      <c r="DP62" s="195"/>
      <c r="DQ62" s="195"/>
      <c r="DR62" s="195"/>
      <c r="DS62" s="195"/>
      <c r="DT62" s="195"/>
      <c r="DU62" s="195"/>
      <c r="DV62" s="195"/>
      <c r="DW62" s="195"/>
      <c r="DX62" s="195"/>
      <c r="DY62" s="195"/>
      <c r="DZ62" s="195"/>
      <c r="EA62" s="195"/>
      <c r="EB62" s="195"/>
      <c r="EC62" s="195"/>
      <c r="ED62" s="195"/>
      <c r="EE62" s="195"/>
      <c r="EF62" s="195"/>
      <c r="EG62" s="195"/>
      <c r="EH62" s="195"/>
      <c r="EI62" s="195"/>
      <c r="EJ62" s="195"/>
      <c r="EK62" s="195"/>
      <c r="EL62" s="195"/>
      <c r="EM62" s="195"/>
      <c r="EN62" s="195"/>
      <c r="EO62" s="195"/>
      <c r="EP62" s="195"/>
      <c r="EQ62" s="195"/>
      <c r="ER62" s="195"/>
      <c r="ES62" s="195"/>
      <c r="ET62" s="195"/>
      <c r="EU62" s="195"/>
      <c r="EV62" s="195"/>
      <c r="EW62" s="195"/>
      <c r="EX62" s="195"/>
      <c r="EY62" s="195"/>
      <c r="EZ62" s="195"/>
      <c r="FA62" s="195"/>
      <c r="FB62" s="195"/>
      <c r="FC62" s="195"/>
      <c r="FD62" s="195"/>
      <c r="FE62" s="195"/>
      <c r="FF62" s="195"/>
      <c r="FG62" s="195"/>
      <c r="FH62" s="195"/>
      <c r="FI62" s="195"/>
      <c r="FJ62" s="195"/>
      <c r="FK62" s="195"/>
      <c r="FL62" s="195"/>
      <c r="FM62" s="195"/>
      <c r="FN62" s="195"/>
      <c r="FO62" s="195"/>
      <c r="FP62" s="195"/>
      <c r="FQ62" s="195"/>
      <c r="FR62" s="195"/>
      <c r="FS62" s="195"/>
      <c r="FT62" s="195"/>
      <c r="FU62" s="195"/>
      <c r="FV62" s="195"/>
      <c r="FW62" s="195"/>
      <c r="FX62" s="195"/>
      <c r="FY62" s="195"/>
      <c r="FZ62" s="195"/>
      <c r="GA62" s="195"/>
      <c r="GB62" s="195"/>
      <c r="GC62" s="195"/>
      <c r="GD62" s="195"/>
      <c r="GE62" s="195"/>
      <c r="GF62" s="195"/>
      <c r="GG62" s="195"/>
      <c r="GH62" s="195"/>
      <c r="GI62" s="195"/>
      <c r="GJ62" s="195"/>
      <c r="GK62" s="195"/>
      <c r="GL62" s="195"/>
      <c r="GM62" s="195"/>
      <c r="GN62" s="195"/>
      <c r="GO62" s="195"/>
      <c r="GP62" s="195"/>
      <c r="GQ62" s="195"/>
      <c r="GR62" s="195"/>
      <c r="GS62" s="195"/>
      <c r="GT62" s="195"/>
      <c r="GU62" s="195"/>
      <c r="GV62" s="195"/>
      <c r="GW62" s="195"/>
      <c r="GX62" s="195"/>
      <c r="GY62" s="195"/>
      <c r="GZ62" s="195"/>
      <c r="HA62" s="195"/>
      <c r="HB62" s="195"/>
      <c r="HC62" s="195"/>
      <c r="HD62" s="195"/>
      <c r="HE62" s="195"/>
      <c r="HF62" s="195"/>
      <c r="HG62" s="195"/>
      <c r="HH62" s="195"/>
      <c r="HI62" s="195"/>
      <c r="HJ62" s="195"/>
      <c r="HK62" s="195"/>
      <c r="HL62" s="195"/>
      <c r="HM62" s="195"/>
      <c r="HN62" s="195"/>
      <c r="HO62" s="195"/>
      <c r="HP62" s="195"/>
      <c r="HQ62" s="195"/>
      <c r="HR62" s="195"/>
      <c r="HS62" s="195"/>
      <c r="HT62" s="195"/>
      <c r="HU62" s="195"/>
      <c r="HV62" s="195"/>
      <c r="HW62" s="195"/>
      <c r="HX62" s="195"/>
      <c r="HY62" s="195"/>
      <c r="HZ62" s="195"/>
      <c r="IA62" s="195"/>
      <c r="IB62" s="49"/>
    </row>
    <row r="63" spans="1:236" ht="13.5" thickBot="1" x14ac:dyDescent="0.25">
      <c r="B63" s="51"/>
      <c r="C63" s="1071" t="s">
        <v>134</v>
      </c>
      <c r="D63" s="1072"/>
      <c r="E63" s="1002" t="s">
        <v>6</v>
      </c>
      <c r="F63" s="1003"/>
      <c r="I63" s="1073" t="s">
        <v>8</v>
      </c>
      <c r="J63" s="1074"/>
      <c r="K63" s="52"/>
      <c r="N63" s="52"/>
      <c r="O63" s="49"/>
      <c r="P63" s="49"/>
      <c r="Q63" s="124"/>
      <c r="R63" s="195"/>
      <c r="S63" s="195"/>
      <c r="T63" s="195"/>
      <c r="U63" s="195"/>
      <c r="V63" s="125"/>
      <c r="W63" s="46"/>
      <c r="X63" s="227" t="s">
        <v>132</v>
      </c>
      <c r="Y63" s="228" t="s">
        <v>132</v>
      </c>
      <c r="Z63" s="1002" t="s">
        <v>6</v>
      </c>
      <c r="AA63" s="1003"/>
      <c r="AB63" s="1002" t="s">
        <v>6</v>
      </c>
      <c r="AC63" s="1003"/>
      <c r="AD63" s="1002" t="s">
        <v>7</v>
      </c>
      <c r="AE63" s="1003"/>
      <c r="AF63" s="42" t="s">
        <v>132</v>
      </c>
      <c r="AG63" s="43" t="s">
        <v>132</v>
      </c>
      <c r="AH63" s="42" t="s">
        <v>32</v>
      </c>
      <c r="AI63" s="43" t="s">
        <v>32</v>
      </c>
      <c r="AJ63" s="42" t="s">
        <v>33</v>
      </c>
      <c r="AK63" s="43" t="s">
        <v>33</v>
      </c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5"/>
      <c r="CE63" s="195"/>
      <c r="CF63" s="195"/>
      <c r="CG63" s="195"/>
      <c r="CH63" s="195"/>
      <c r="CI63" s="195"/>
      <c r="CJ63" s="195"/>
      <c r="CK63" s="195"/>
      <c r="CL63" s="195"/>
      <c r="CM63" s="195"/>
      <c r="CN63" s="195"/>
      <c r="CO63" s="195"/>
      <c r="CP63" s="195"/>
      <c r="CQ63" s="195"/>
      <c r="CR63" s="195"/>
      <c r="CS63" s="195"/>
      <c r="CT63" s="195"/>
      <c r="CU63" s="195"/>
      <c r="CV63" s="195"/>
      <c r="CW63" s="195"/>
      <c r="CX63" s="195"/>
      <c r="CY63" s="195"/>
      <c r="CZ63" s="195"/>
      <c r="DA63" s="195"/>
      <c r="DB63" s="195"/>
      <c r="DC63" s="195"/>
      <c r="DD63" s="195"/>
      <c r="DE63" s="195"/>
      <c r="DF63" s="195"/>
      <c r="DG63" s="195"/>
      <c r="DH63" s="195"/>
      <c r="DI63" s="195"/>
      <c r="DJ63" s="195"/>
      <c r="DK63" s="195"/>
      <c r="DL63" s="195"/>
      <c r="DM63" s="195"/>
      <c r="DN63" s="195"/>
      <c r="DO63" s="195"/>
      <c r="DP63" s="195"/>
      <c r="DQ63" s="195"/>
      <c r="DR63" s="195"/>
      <c r="DS63" s="195"/>
      <c r="DT63" s="195"/>
      <c r="DU63" s="195"/>
      <c r="DV63" s="195"/>
      <c r="DW63" s="195"/>
      <c r="DX63" s="195"/>
      <c r="DY63" s="195"/>
      <c r="DZ63" s="195"/>
      <c r="EA63" s="195"/>
      <c r="EB63" s="195"/>
      <c r="EC63" s="195"/>
      <c r="ED63" s="195"/>
      <c r="EE63" s="195"/>
      <c r="EF63" s="195"/>
      <c r="EG63" s="195"/>
      <c r="EH63" s="195"/>
      <c r="EI63" s="195"/>
      <c r="EJ63" s="195"/>
      <c r="EK63" s="195"/>
      <c r="EL63" s="195"/>
      <c r="EM63" s="195"/>
      <c r="EN63" s="195"/>
      <c r="EO63" s="195"/>
      <c r="EP63" s="195"/>
      <c r="EQ63" s="195"/>
      <c r="ER63" s="195"/>
      <c r="ES63" s="195"/>
      <c r="ET63" s="195"/>
      <c r="EU63" s="195"/>
      <c r="EV63" s="195"/>
      <c r="EW63" s="195"/>
      <c r="EX63" s="195"/>
      <c r="EY63" s="195"/>
      <c r="EZ63" s="195"/>
      <c r="FA63" s="195"/>
      <c r="FB63" s="195"/>
      <c r="FC63" s="195"/>
      <c r="FD63" s="195"/>
      <c r="FE63" s="195"/>
      <c r="FF63" s="195"/>
      <c r="FG63" s="195"/>
      <c r="FH63" s="195"/>
      <c r="FI63" s="195"/>
      <c r="FJ63" s="195"/>
      <c r="FK63" s="195"/>
      <c r="FL63" s="195"/>
      <c r="FM63" s="195"/>
      <c r="FN63" s="195"/>
      <c r="FO63" s="195"/>
      <c r="FP63" s="195"/>
      <c r="FQ63" s="195"/>
      <c r="FR63" s="195"/>
      <c r="FS63" s="195"/>
      <c r="FT63" s="195"/>
      <c r="FU63" s="195"/>
      <c r="FV63" s="195"/>
      <c r="FW63" s="195"/>
      <c r="FX63" s="195"/>
      <c r="FY63" s="195"/>
      <c r="FZ63" s="195"/>
      <c r="GA63" s="195"/>
      <c r="GB63" s="195"/>
      <c r="GC63" s="195"/>
      <c r="GD63" s="195"/>
      <c r="GE63" s="195"/>
      <c r="GF63" s="195"/>
      <c r="GG63" s="195"/>
      <c r="GH63" s="195"/>
      <c r="GI63" s="195"/>
      <c r="GJ63" s="195"/>
      <c r="GK63" s="195"/>
      <c r="GL63" s="195"/>
      <c r="GM63" s="195"/>
      <c r="GN63" s="195"/>
      <c r="GO63" s="195"/>
      <c r="GP63" s="195"/>
      <c r="GQ63" s="195"/>
      <c r="GR63" s="195"/>
      <c r="GS63" s="195"/>
      <c r="GT63" s="195"/>
      <c r="GU63" s="195"/>
      <c r="GV63" s="195"/>
      <c r="GW63" s="195"/>
      <c r="GX63" s="195"/>
      <c r="GY63" s="195"/>
      <c r="GZ63" s="195"/>
      <c r="HA63" s="195"/>
      <c r="HB63" s="195"/>
      <c r="HC63" s="195"/>
      <c r="HD63" s="195"/>
      <c r="HE63" s="195"/>
      <c r="HF63" s="195"/>
      <c r="HG63" s="195"/>
      <c r="HH63" s="195"/>
      <c r="HI63" s="195"/>
      <c r="HJ63" s="195"/>
      <c r="HK63" s="195"/>
      <c r="HL63" s="195"/>
      <c r="HM63" s="195"/>
      <c r="HN63" s="195"/>
      <c r="HO63" s="195"/>
      <c r="HP63" s="195"/>
      <c r="HQ63" s="195"/>
      <c r="HR63" s="195"/>
      <c r="HS63" s="195"/>
      <c r="HT63" s="195"/>
      <c r="HU63" s="195"/>
      <c r="HV63" s="195"/>
      <c r="HW63" s="195"/>
      <c r="HX63" s="195"/>
      <c r="HY63" s="195"/>
      <c r="HZ63" s="195"/>
      <c r="IA63" s="195"/>
      <c r="IB63" s="49"/>
    </row>
    <row r="64" spans="1:236" ht="26.25" thickBot="1" x14ac:dyDescent="0.25">
      <c r="A64" s="251"/>
      <c r="B64" s="522" t="s">
        <v>9</v>
      </c>
      <c r="C64" s="54" t="s">
        <v>10</v>
      </c>
      <c r="D64" s="55" t="s">
        <v>11</v>
      </c>
      <c r="E64" s="54" t="s">
        <v>10</v>
      </c>
      <c r="F64" s="55" t="s">
        <v>11</v>
      </c>
      <c r="I64" s="692" t="s">
        <v>12</v>
      </c>
      <c r="J64" s="693" t="s">
        <v>13</v>
      </c>
      <c r="K64" s="56"/>
      <c r="N64" s="250"/>
      <c r="O64" s="49"/>
      <c r="P64" s="49"/>
      <c r="Q64" s="124"/>
      <c r="R64" s="195"/>
      <c r="S64" s="195"/>
      <c r="T64" s="195"/>
      <c r="U64" s="195"/>
      <c r="V64" s="47"/>
      <c r="W64" s="232" t="s">
        <v>9</v>
      </c>
      <c r="X64" s="1098" t="s">
        <v>34</v>
      </c>
      <c r="Y64" s="1099"/>
      <c r="Z64" s="1099"/>
      <c r="AA64" s="1099"/>
      <c r="AB64" s="1099"/>
      <c r="AC64" s="1099"/>
      <c r="AD64" s="1099"/>
      <c r="AE64" s="1100"/>
      <c r="AF64" s="1021" t="s">
        <v>35</v>
      </c>
      <c r="AG64" s="1022"/>
      <c r="AH64" s="1022"/>
      <c r="AI64" s="1022"/>
      <c r="AJ64" s="1022"/>
      <c r="AK64" s="1023"/>
      <c r="AL64" s="250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5"/>
      <c r="CE64" s="195"/>
      <c r="CF64" s="195"/>
      <c r="CG64" s="195"/>
      <c r="CH64" s="195"/>
      <c r="CI64" s="195"/>
      <c r="CJ64" s="195"/>
      <c r="CK64" s="195"/>
      <c r="CL64" s="195"/>
      <c r="CM64" s="195"/>
      <c r="CN64" s="195"/>
      <c r="CO64" s="195"/>
      <c r="CP64" s="195"/>
      <c r="CQ64" s="195"/>
      <c r="CR64" s="195"/>
      <c r="CS64" s="195"/>
      <c r="CT64" s="195"/>
      <c r="CU64" s="195"/>
      <c r="CV64" s="195"/>
      <c r="CW64" s="195"/>
      <c r="CX64" s="195"/>
      <c r="CY64" s="195"/>
      <c r="CZ64" s="195"/>
      <c r="DA64" s="195"/>
      <c r="DB64" s="195"/>
      <c r="DC64" s="195"/>
      <c r="DD64" s="195"/>
      <c r="DE64" s="195"/>
      <c r="DF64" s="195"/>
      <c r="DG64" s="195"/>
      <c r="DH64" s="195"/>
      <c r="DI64" s="195"/>
      <c r="DJ64" s="195"/>
      <c r="DK64" s="195"/>
      <c r="DL64" s="195"/>
      <c r="DM64" s="195"/>
      <c r="DN64" s="195"/>
      <c r="DO64" s="195"/>
      <c r="DP64" s="195"/>
      <c r="DQ64" s="195"/>
      <c r="DR64" s="195"/>
      <c r="DS64" s="195"/>
      <c r="DT64" s="195"/>
      <c r="DU64" s="195"/>
      <c r="DV64" s="195"/>
      <c r="DW64" s="195"/>
      <c r="DX64" s="195"/>
      <c r="DY64" s="195"/>
      <c r="DZ64" s="195"/>
      <c r="EA64" s="195"/>
      <c r="EB64" s="195"/>
      <c r="EC64" s="195"/>
      <c r="ED64" s="195"/>
      <c r="EE64" s="195"/>
      <c r="EF64" s="195"/>
      <c r="EG64" s="195"/>
      <c r="EH64" s="195"/>
      <c r="EI64" s="195"/>
      <c r="EJ64" s="195"/>
      <c r="EK64" s="195"/>
      <c r="EL64" s="195"/>
      <c r="EM64" s="195"/>
      <c r="EN64" s="195"/>
      <c r="EO64" s="195"/>
      <c r="EP64" s="195"/>
      <c r="EQ64" s="195"/>
      <c r="ER64" s="195"/>
      <c r="ES64" s="195"/>
      <c r="ET64" s="195"/>
      <c r="EU64" s="195"/>
      <c r="EV64" s="195"/>
      <c r="EW64" s="195"/>
      <c r="EX64" s="195"/>
      <c r="EY64" s="195"/>
      <c r="EZ64" s="195"/>
      <c r="FA64" s="195"/>
      <c r="FB64" s="195"/>
      <c r="FC64" s="195"/>
      <c r="FD64" s="195"/>
      <c r="FE64" s="195"/>
      <c r="FF64" s="195"/>
      <c r="FG64" s="195"/>
      <c r="FH64" s="195"/>
      <c r="FI64" s="195"/>
      <c r="FJ64" s="195"/>
      <c r="FK64" s="195"/>
      <c r="FL64" s="195"/>
      <c r="FM64" s="195"/>
      <c r="FN64" s="195"/>
      <c r="FO64" s="195"/>
      <c r="FP64" s="195"/>
      <c r="FQ64" s="195"/>
      <c r="FR64" s="195"/>
      <c r="FS64" s="195"/>
      <c r="FT64" s="195"/>
      <c r="FU64" s="195"/>
      <c r="FV64" s="195"/>
      <c r="FW64" s="195"/>
      <c r="FX64" s="195"/>
      <c r="FY64" s="195"/>
      <c r="FZ64" s="195"/>
      <c r="GA64" s="195"/>
      <c r="GB64" s="195"/>
      <c r="GC64" s="195"/>
      <c r="GD64" s="195"/>
      <c r="GE64" s="195"/>
      <c r="GF64" s="195"/>
      <c r="GG64" s="195"/>
      <c r="GH64" s="195"/>
      <c r="GI64" s="195"/>
      <c r="GJ64" s="195"/>
      <c r="GK64" s="195"/>
      <c r="GL64" s="195"/>
      <c r="GM64" s="195"/>
      <c r="GN64" s="195"/>
      <c r="GO64" s="195"/>
      <c r="GP64" s="195"/>
      <c r="GQ64" s="195"/>
      <c r="GR64" s="195"/>
      <c r="GS64" s="195"/>
      <c r="GT64" s="195"/>
      <c r="GU64" s="195"/>
      <c r="GV64" s="195"/>
      <c r="GW64" s="195"/>
      <c r="GX64" s="195"/>
      <c r="GY64" s="195"/>
      <c r="GZ64" s="195"/>
      <c r="HA64" s="195"/>
      <c r="HB64" s="195"/>
      <c r="HC64" s="195"/>
      <c r="HD64" s="195"/>
      <c r="HE64" s="195"/>
      <c r="HF64" s="195"/>
      <c r="HG64" s="195"/>
      <c r="HH64" s="195"/>
      <c r="HI64" s="195"/>
      <c r="HJ64" s="195"/>
      <c r="HK64" s="195"/>
      <c r="HL64" s="195"/>
      <c r="HM64" s="195"/>
      <c r="HN64" s="195"/>
      <c r="HO64" s="195"/>
      <c r="HP64" s="195"/>
      <c r="HQ64" s="195"/>
      <c r="HR64" s="195"/>
      <c r="HS64" s="195"/>
      <c r="HT64" s="195"/>
      <c r="HU64" s="195"/>
      <c r="HV64" s="195"/>
      <c r="HW64" s="195"/>
      <c r="HX64" s="195"/>
      <c r="HY64" s="195"/>
      <c r="HZ64" s="195"/>
      <c r="IA64" s="195"/>
      <c r="IB64" s="49"/>
    </row>
    <row r="65" spans="1:236" ht="15" customHeight="1" x14ac:dyDescent="0.2">
      <c r="A65" s="1051" t="s">
        <v>73</v>
      </c>
      <c r="B65" s="694" t="s">
        <v>68</v>
      </c>
      <c r="C65" s="9"/>
      <c r="D65" s="10" t="s">
        <v>1</v>
      </c>
      <c r="E65" s="9"/>
      <c r="F65" s="733"/>
      <c r="G65" s="695"/>
      <c r="H65" s="695"/>
      <c r="I65" s="196">
        <f>J65/2</f>
        <v>0</v>
      </c>
      <c r="J65" s="197">
        <f>SUM(X65:AE65)</f>
        <v>0</v>
      </c>
      <c r="K65" s="47"/>
      <c r="N65" s="124"/>
      <c r="O65" s="49"/>
      <c r="P65" s="49"/>
      <c r="Q65" s="124"/>
      <c r="R65" s="195"/>
      <c r="S65" s="195"/>
      <c r="T65" s="195"/>
      <c r="U65" s="195"/>
      <c r="V65" s="1032" t="s">
        <v>73</v>
      </c>
      <c r="W65" s="551" t="s">
        <v>68</v>
      </c>
      <c r="X65" s="552" t="str">
        <f t="shared" ref="X65:Y69" si="30">IF(C65="x",AF65,"")</f>
        <v/>
      </c>
      <c r="Y65" s="553" t="str">
        <f t="shared" si="30"/>
        <v/>
      </c>
      <c r="Z65" s="553" t="str">
        <f t="shared" ref="Z65:AA66" si="31">IF(C75="x",AH65,"")</f>
        <v/>
      </c>
      <c r="AA65" s="553" t="str">
        <f t="shared" si="31"/>
        <v/>
      </c>
      <c r="AB65" s="553" t="str">
        <f t="shared" ref="AB65:AC69" si="32">IF(E65="x",AH65,"")</f>
        <v/>
      </c>
      <c r="AC65" s="553" t="str">
        <f t="shared" si="32"/>
        <v/>
      </c>
      <c r="AD65" s="553" t="str">
        <f t="shared" ref="AD65:AE66" si="33">IF(G75="x",AJ65,"")</f>
        <v/>
      </c>
      <c r="AE65" s="553" t="str">
        <f t="shared" si="33"/>
        <v/>
      </c>
      <c r="AF65" s="554">
        <v>920</v>
      </c>
      <c r="AG65" s="554">
        <v>1610</v>
      </c>
      <c r="AH65" s="554">
        <v>1090</v>
      </c>
      <c r="AI65" s="554">
        <v>2070</v>
      </c>
      <c r="AJ65" s="554">
        <v>1440</v>
      </c>
      <c r="AK65" s="555">
        <v>2420</v>
      </c>
      <c r="AL65" s="46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5"/>
      <c r="CE65" s="195"/>
      <c r="CF65" s="195"/>
      <c r="CG65" s="195"/>
      <c r="CH65" s="195"/>
      <c r="CI65" s="195"/>
      <c r="CJ65" s="195"/>
      <c r="CK65" s="195"/>
      <c r="CL65" s="195"/>
      <c r="CM65" s="195"/>
      <c r="CN65" s="195"/>
      <c r="CO65" s="195"/>
      <c r="CP65" s="195"/>
      <c r="CQ65" s="195"/>
      <c r="CR65" s="195"/>
      <c r="CS65" s="195"/>
      <c r="CT65" s="195"/>
      <c r="CU65" s="195"/>
      <c r="CV65" s="195"/>
      <c r="CW65" s="195"/>
      <c r="CX65" s="195"/>
      <c r="CY65" s="195"/>
      <c r="CZ65" s="195"/>
      <c r="DA65" s="195"/>
      <c r="DB65" s="195"/>
      <c r="DC65" s="195"/>
      <c r="DD65" s="195"/>
      <c r="DE65" s="195"/>
      <c r="DF65" s="195"/>
      <c r="DG65" s="195"/>
      <c r="DH65" s="195"/>
      <c r="DI65" s="195"/>
      <c r="DJ65" s="195"/>
      <c r="DK65" s="195"/>
      <c r="DL65" s="195"/>
      <c r="DM65" s="195"/>
      <c r="DN65" s="195"/>
      <c r="DO65" s="195"/>
      <c r="DP65" s="195"/>
      <c r="DQ65" s="195"/>
      <c r="DR65" s="195"/>
      <c r="DS65" s="195"/>
      <c r="DT65" s="195"/>
      <c r="DU65" s="195"/>
      <c r="DV65" s="195"/>
      <c r="DW65" s="195"/>
      <c r="DX65" s="195"/>
      <c r="DY65" s="195"/>
      <c r="DZ65" s="195"/>
      <c r="EA65" s="195"/>
      <c r="EB65" s="195"/>
      <c r="EC65" s="195"/>
      <c r="ED65" s="195"/>
      <c r="EE65" s="195"/>
      <c r="EF65" s="195"/>
      <c r="EG65" s="195"/>
      <c r="EH65" s="195"/>
      <c r="EI65" s="195"/>
      <c r="EJ65" s="195"/>
      <c r="EK65" s="195"/>
      <c r="EL65" s="195"/>
      <c r="EM65" s="195"/>
      <c r="EN65" s="195"/>
      <c r="EO65" s="195"/>
      <c r="EP65" s="195"/>
      <c r="EQ65" s="195"/>
      <c r="ER65" s="195"/>
      <c r="ES65" s="195"/>
      <c r="ET65" s="195"/>
      <c r="EU65" s="195"/>
      <c r="EV65" s="195"/>
      <c r="EW65" s="195"/>
      <c r="EX65" s="195"/>
      <c r="EY65" s="195"/>
      <c r="EZ65" s="195"/>
      <c r="FA65" s="195"/>
      <c r="FB65" s="195"/>
      <c r="FC65" s="195"/>
      <c r="FD65" s="195"/>
      <c r="FE65" s="195"/>
      <c r="FF65" s="195"/>
      <c r="FG65" s="195"/>
      <c r="FH65" s="195"/>
      <c r="FI65" s="195"/>
      <c r="FJ65" s="195"/>
      <c r="FK65" s="195"/>
      <c r="FL65" s="195"/>
      <c r="FM65" s="195"/>
      <c r="FN65" s="195"/>
      <c r="FO65" s="195"/>
      <c r="FP65" s="195"/>
      <c r="FQ65" s="195"/>
      <c r="FR65" s="195"/>
      <c r="FS65" s="195"/>
      <c r="FT65" s="195"/>
      <c r="FU65" s="195"/>
      <c r="FV65" s="195"/>
      <c r="FW65" s="195"/>
      <c r="FX65" s="195"/>
      <c r="FY65" s="195"/>
      <c r="FZ65" s="195"/>
      <c r="GA65" s="195"/>
      <c r="GB65" s="195"/>
      <c r="GC65" s="195"/>
      <c r="GD65" s="195"/>
      <c r="GE65" s="195"/>
      <c r="GF65" s="195"/>
      <c r="GG65" s="195"/>
      <c r="GH65" s="195"/>
      <c r="GI65" s="195"/>
      <c r="GJ65" s="195"/>
      <c r="GK65" s="195"/>
      <c r="GL65" s="195"/>
      <c r="GM65" s="195"/>
      <c r="GN65" s="195"/>
      <c r="GO65" s="195"/>
      <c r="GP65" s="195"/>
      <c r="GQ65" s="195"/>
      <c r="GR65" s="195"/>
      <c r="GS65" s="195"/>
      <c r="GT65" s="195"/>
      <c r="GU65" s="195"/>
      <c r="GV65" s="195"/>
      <c r="GW65" s="195"/>
      <c r="GX65" s="195"/>
      <c r="GY65" s="195"/>
      <c r="GZ65" s="195"/>
      <c r="HA65" s="195"/>
      <c r="HB65" s="195"/>
      <c r="HC65" s="195"/>
      <c r="HD65" s="195"/>
      <c r="HE65" s="195"/>
      <c r="HF65" s="195"/>
      <c r="HG65" s="195"/>
      <c r="HH65" s="195"/>
      <c r="HI65" s="195"/>
      <c r="HJ65" s="195"/>
      <c r="HK65" s="195"/>
      <c r="HL65" s="195"/>
      <c r="HM65" s="195"/>
      <c r="HN65" s="195"/>
      <c r="HO65" s="195"/>
      <c r="HP65" s="195"/>
      <c r="HQ65" s="195"/>
      <c r="HR65" s="195"/>
      <c r="HS65" s="195"/>
      <c r="HT65" s="195"/>
      <c r="HU65" s="195"/>
      <c r="HV65" s="195"/>
      <c r="HW65" s="195"/>
      <c r="HX65" s="195"/>
      <c r="HY65" s="195"/>
      <c r="HZ65" s="195"/>
      <c r="IA65" s="195"/>
      <c r="IB65" s="49"/>
    </row>
    <row r="66" spans="1:236" x14ac:dyDescent="0.2">
      <c r="A66" s="1052"/>
      <c r="B66" s="696" t="s">
        <v>69</v>
      </c>
      <c r="C66" s="11"/>
      <c r="D66" s="12" t="s">
        <v>1</v>
      </c>
      <c r="E66" s="11"/>
      <c r="F66" s="556"/>
      <c r="G66" s="697"/>
      <c r="H66" s="697"/>
      <c r="I66" s="191">
        <f>J66/2</f>
        <v>0</v>
      </c>
      <c r="J66" s="192">
        <f>SUM(X66:AE66)</f>
        <v>0</v>
      </c>
      <c r="K66" s="47"/>
      <c r="N66" s="124"/>
      <c r="O66" s="49"/>
      <c r="P66" s="49"/>
      <c r="Q66" s="124"/>
      <c r="R66" s="195"/>
      <c r="S66" s="195"/>
      <c r="T66" s="195"/>
      <c r="U66" s="195"/>
      <c r="V66" s="1032"/>
      <c r="W66" s="67" t="s">
        <v>69</v>
      </c>
      <c r="X66" s="557" t="str">
        <f t="shared" si="30"/>
        <v/>
      </c>
      <c r="Y66" s="69" t="str">
        <f t="shared" si="30"/>
        <v/>
      </c>
      <c r="Z66" s="69" t="str">
        <f t="shared" si="31"/>
        <v/>
      </c>
      <c r="AA66" s="69" t="str">
        <f t="shared" si="31"/>
        <v/>
      </c>
      <c r="AB66" s="69" t="str">
        <f t="shared" si="32"/>
        <v/>
      </c>
      <c r="AC66" s="69" t="str">
        <f t="shared" si="32"/>
        <v/>
      </c>
      <c r="AD66" s="69" t="str">
        <f t="shared" si="33"/>
        <v/>
      </c>
      <c r="AE66" s="69" t="str">
        <f t="shared" si="33"/>
        <v/>
      </c>
      <c r="AF66" s="554">
        <v>1040</v>
      </c>
      <c r="AG66" s="554">
        <v>1720</v>
      </c>
      <c r="AH66" s="554">
        <v>1210</v>
      </c>
      <c r="AI66" s="554">
        <v>2190</v>
      </c>
      <c r="AJ66" s="554">
        <v>1550</v>
      </c>
      <c r="AK66" s="555">
        <v>2530</v>
      </c>
      <c r="AL66" s="46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  <c r="CQ66" s="195"/>
      <c r="CR66" s="195"/>
      <c r="CS66" s="195"/>
      <c r="CT66" s="195"/>
      <c r="CU66" s="195"/>
      <c r="CV66" s="195"/>
      <c r="CW66" s="195"/>
      <c r="CX66" s="195"/>
      <c r="CY66" s="195"/>
      <c r="CZ66" s="195"/>
      <c r="DA66" s="195"/>
      <c r="DB66" s="195"/>
      <c r="DC66" s="195"/>
      <c r="DD66" s="195"/>
      <c r="DE66" s="195"/>
      <c r="DF66" s="195"/>
      <c r="DG66" s="195"/>
      <c r="DH66" s="195"/>
      <c r="DI66" s="195"/>
      <c r="DJ66" s="195"/>
      <c r="DK66" s="195"/>
      <c r="DL66" s="195"/>
      <c r="DM66" s="195"/>
      <c r="DN66" s="195"/>
      <c r="DO66" s="195"/>
      <c r="DP66" s="195"/>
      <c r="DQ66" s="195"/>
      <c r="DR66" s="195"/>
      <c r="DS66" s="195"/>
      <c r="DT66" s="195"/>
      <c r="DU66" s="195"/>
      <c r="DV66" s="195"/>
      <c r="DW66" s="195"/>
      <c r="DX66" s="195"/>
      <c r="DY66" s="195"/>
      <c r="DZ66" s="195"/>
      <c r="EA66" s="195"/>
      <c r="EB66" s="195"/>
      <c r="EC66" s="195"/>
      <c r="ED66" s="195"/>
      <c r="EE66" s="195"/>
      <c r="EF66" s="195"/>
      <c r="EG66" s="195"/>
      <c r="EH66" s="195"/>
      <c r="EI66" s="195"/>
      <c r="EJ66" s="195"/>
      <c r="EK66" s="195"/>
      <c r="EL66" s="195"/>
      <c r="EM66" s="195"/>
      <c r="EN66" s="195"/>
      <c r="EO66" s="195"/>
      <c r="EP66" s="195"/>
      <c r="EQ66" s="195"/>
      <c r="ER66" s="195"/>
      <c r="ES66" s="195"/>
      <c r="ET66" s="195"/>
      <c r="EU66" s="195"/>
      <c r="EV66" s="195"/>
      <c r="EW66" s="195"/>
      <c r="EX66" s="195"/>
      <c r="EY66" s="195"/>
      <c r="EZ66" s="195"/>
      <c r="FA66" s="195"/>
      <c r="FB66" s="195"/>
      <c r="FC66" s="195"/>
      <c r="FD66" s="195"/>
      <c r="FE66" s="195"/>
      <c r="FF66" s="195"/>
      <c r="FG66" s="195"/>
      <c r="FH66" s="195"/>
      <c r="FI66" s="195"/>
      <c r="FJ66" s="195"/>
      <c r="FK66" s="195"/>
      <c r="FL66" s="195"/>
      <c r="FM66" s="195"/>
      <c r="FN66" s="195"/>
      <c r="FO66" s="195"/>
      <c r="FP66" s="195"/>
      <c r="FQ66" s="195"/>
      <c r="FR66" s="195"/>
      <c r="FS66" s="195"/>
      <c r="FT66" s="195"/>
      <c r="FU66" s="195"/>
      <c r="FV66" s="195"/>
      <c r="FW66" s="195"/>
      <c r="FX66" s="195"/>
      <c r="FY66" s="195"/>
      <c r="FZ66" s="195"/>
      <c r="GA66" s="195"/>
      <c r="GB66" s="195"/>
      <c r="GC66" s="195"/>
      <c r="GD66" s="195"/>
      <c r="GE66" s="195"/>
      <c r="GF66" s="195"/>
      <c r="GG66" s="195"/>
      <c r="GH66" s="195"/>
      <c r="GI66" s="195"/>
      <c r="GJ66" s="195"/>
      <c r="GK66" s="195"/>
      <c r="GL66" s="195"/>
      <c r="GM66" s="195"/>
      <c r="GN66" s="195"/>
      <c r="GO66" s="195"/>
      <c r="GP66" s="195"/>
      <c r="GQ66" s="195"/>
      <c r="GR66" s="195"/>
      <c r="GS66" s="195"/>
      <c r="GT66" s="195"/>
      <c r="GU66" s="195"/>
      <c r="GV66" s="195"/>
      <c r="GW66" s="195"/>
      <c r="GX66" s="195"/>
      <c r="GY66" s="195"/>
      <c r="GZ66" s="195"/>
      <c r="HA66" s="195"/>
      <c r="HB66" s="195"/>
      <c r="HC66" s="195"/>
      <c r="HD66" s="195"/>
      <c r="HE66" s="195"/>
      <c r="HF66" s="195"/>
      <c r="HG66" s="195"/>
      <c r="HH66" s="195"/>
      <c r="HI66" s="195"/>
      <c r="HJ66" s="195"/>
      <c r="HK66" s="195"/>
      <c r="HL66" s="195"/>
      <c r="HM66" s="195"/>
      <c r="HN66" s="195"/>
      <c r="HO66" s="195"/>
      <c r="HP66" s="195"/>
      <c r="HQ66" s="195"/>
      <c r="HR66" s="195"/>
      <c r="HS66" s="195"/>
      <c r="HT66" s="195"/>
      <c r="HU66" s="195"/>
      <c r="HV66" s="195"/>
      <c r="HW66" s="195"/>
      <c r="HX66" s="195"/>
      <c r="HY66" s="195"/>
      <c r="HZ66" s="195"/>
      <c r="IA66" s="195"/>
      <c r="IB66" s="49"/>
    </row>
    <row r="67" spans="1:236" ht="13.5" customHeight="1" x14ac:dyDescent="0.2">
      <c r="A67" s="1052"/>
      <c r="B67" s="696" t="s">
        <v>70</v>
      </c>
      <c r="C67" s="11"/>
      <c r="D67" s="12" t="s">
        <v>1</v>
      </c>
      <c r="E67" s="11"/>
      <c r="F67" s="556" t="s">
        <v>1</v>
      </c>
      <c r="G67" s="697"/>
      <c r="H67" s="697"/>
      <c r="I67" s="191">
        <f>J67/2</f>
        <v>0</v>
      </c>
      <c r="J67" s="192">
        <f>SUM(X67:AE67)</f>
        <v>0</v>
      </c>
      <c r="K67" s="47"/>
      <c r="N67" s="124"/>
      <c r="O67" s="49"/>
      <c r="P67" s="49"/>
      <c r="Q67" s="124"/>
      <c r="R67" s="195"/>
      <c r="S67" s="195"/>
      <c r="T67" s="195"/>
      <c r="U67" s="195"/>
      <c r="V67" s="1032"/>
      <c r="W67" s="67" t="s">
        <v>70</v>
      </c>
      <c r="X67" s="557" t="str">
        <f t="shared" si="30"/>
        <v/>
      </c>
      <c r="Y67" s="69" t="str">
        <f t="shared" si="30"/>
        <v/>
      </c>
      <c r="Z67" s="69" t="str">
        <f t="shared" ref="Z67:AA69" si="34">IF(C79="x",AH67,"")</f>
        <v/>
      </c>
      <c r="AA67" s="69" t="str">
        <f t="shared" si="34"/>
        <v/>
      </c>
      <c r="AB67" s="69" t="str">
        <f t="shared" si="32"/>
        <v/>
      </c>
      <c r="AC67" s="69" t="str">
        <f t="shared" si="32"/>
        <v/>
      </c>
      <c r="AD67" s="69" t="str">
        <f t="shared" ref="AD67:AE69" si="35">IF(G79="x",AJ67,"")</f>
        <v/>
      </c>
      <c r="AE67" s="69" t="str">
        <f t="shared" si="35"/>
        <v/>
      </c>
      <c r="AF67" s="554">
        <v>1150</v>
      </c>
      <c r="AG67" s="554">
        <v>1840</v>
      </c>
      <c r="AH67" s="554">
        <v>1550</v>
      </c>
      <c r="AI67" s="554">
        <v>2530</v>
      </c>
      <c r="AJ67" s="554">
        <v>1900</v>
      </c>
      <c r="AK67" s="555">
        <v>2880</v>
      </c>
      <c r="AL67" s="46"/>
      <c r="AM67" s="195"/>
      <c r="AN67" s="195"/>
      <c r="AO67" s="195"/>
      <c r="AP67" s="195"/>
      <c r="AQ67" s="195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5"/>
      <c r="CE67" s="195"/>
      <c r="CF67" s="195"/>
      <c r="CG67" s="195"/>
      <c r="CH67" s="195"/>
      <c r="CI67" s="195"/>
      <c r="CJ67" s="195"/>
      <c r="CK67" s="195"/>
      <c r="CL67" s="195"/>
      <c r="CM67" s="195"/>
      <c r="CN67" s="195"/>
      <c r="CO67" s="195"/>
      <c r="CP67" s="195"/>
      <c r="CQ67" s="195"/>
      <c r="CR67" s="195"/>
      <c r="CS67" s="195"/>
      <c r="CT67" s="195"/>
      <c r="CU67" s="195"/>
      <c r="CV67" s="195"/>
      <c r="CW67" s="195"/>
      <c r="CX67" s="195"/>
      <c r="CY67" s="195"/>
      <c r="CZ67" s="195"/>
      <c r="DA67" s="195"/>
      <c r="DB67" s="195"/>
      <c r="DC67" s="195"/>
      <c r="DD67" s="195"/>
      <c r="DE67" s="195"/>
      <c r="DF67" s="195"/>
      <c r="DG67" s="195"/>
      <c r="DH67" s="195"/>
      <c r="DI67" s="195"/>
      <c r="DJ67" s="195"/>
      <c r="DK67" s="195"/>
      <c r="DL67" s="195"/>
      <c r="DM67" s="195"/>
      <c r="DN67" s="195"/>
      <c r="DO67" s="195"/>
      <c r="DP67" s="195"/>
      <c r="DQ67" s="195"/>
      <c r="DR67" s="195"/>
      <c r="DS67" s="195"/>
      <c r="DT67" s="195"/>
      <c r="DU67" s="195"/>
      <c r="DV67" s="195"/>
      <c r="DW67" s="195"/>
      <c r="DX67" s="195"/>
      <c r="DY67" s="195"/>
      <c r="DZ67" s="195"/>
      <c r="EA67" s="195"/>
      <c r="EB67" s="195"/>
      <c r="EC67" s="195"/>
      <c r="ED67" s="195"/>
      <c r="EE67" s="195"/>
      <c r="EF67" s="195"/>
      <c r="EG67" s="195"/>
      <c r="EH67" s="195"/>
      <c r="EI67" s="195"/>
      <c r="EJ67" s="195"/>
      <c r="EK67" s="195"/>
      <c r="EL67" s="195"/>
      <c r="EM67" s="195"/>
      <c r="EN67" s="195"/>
      <c r="EO67" s="195"/>
      <c r="EP67" s="195"/>
      <c r="EQ67" s="195"/>
      <c r="ER67" s="195"/>
      <c r="ES67" s="195"/>
      <c r="ET67" s="195"/>
      <c r="EU67" s="195"/>
      <c r="EV67" s="195"/>
      <c r="EW67" s="195"/>
      <c r="EX67" s="195"/>
      <c r="EY67" s="195"/>
      <c r="EZ67" s="195"/>
      <c r="FA67" s="195"/>
      <c r="FB67" s="195"/>
      <c r="FC67" s="195"/>
      <c r="FD67" s="195"/>
      <c r="FE67" s="195"/>
      <c r="FF67" s="195"/>
      <c r="FG67" s="195"/>
      <c r="FH67" s="195"/>
      <c r="FI67" s="195"/>
      <c r="FJ67" s="195"/>
      <c r="FK67" s="195"/>
      <c r="FL67" s="195"/>
      <c r="FM67" s="195"/>
      <c r="FN67" s="195"/>
      <c r="FO67" s="195"/>
      <c r="FP67" s="195"/>
      <c r="FQ67" s="195"/>
      <c r="FR67" s="195"/>
      <c r="FS67" s="195"/>
      <c r="FT67" s="195"/>
      <c r="FU67" s="195"/>
      <c r="FV67" s="195"/>
      <c r="FW67" s="195"/>
      <c r="FX67" s="195"/>
      <c r="FY67" s="195"/>
      <c r="FZ67" s="195"/>
      <c r="GA67" s="195"/>
      <c r="GB67" s="195"/>
      <c r="GC67" s="195"/>
      <c r="GD67" s="195"/>
      <c r="GE67" s="195"/>
      <c r="GF67" s="195"/>
      <c r="GG67" s="195"/>
      <c r="GH67" s="195"/>
      <c r="GI67" s="195"/>
      <c r="GJ67" s="195"/>
      <c r="GK67" s="195"/>
      <c r="GL67" s="195"/>
      <c r="GM67" s="195"/>
      <c r="GN67" s="195"/>
      <c r="GO67" s="195"/>
      <c r="GP67" s="195"/>
      <c r="GQ67" s="195"/>
      <c r="GR67" s="195"/>
      <c r="GS67" s="195"/>
      <c r="GT67" s="195"/>
      <c r="GU67" s="195"/>
      <c r="GV67" s="195"/>
      <c r="GW67" s="195"/>
      <c r="GX67" s="195"/>
      <c r="GY67" s="195"/>
      <c r="GZ67" s="195"/>
      <c r="HA67" s="195"/>
      <c r="HB67" s="195"/>
      <c r="HC67" s="195"/>
      <c r="HD67" s="195"/>
      <c r="HE67" s="195"/>
      <c r="HF67" s="195"/>
      <c r="HG67" s="195"/>
      <c r="HH67" s="195"/>
      <c r="HI67" s="195"/>
      <c r="HJ67" s="195"/>
      <c r="HK67" s="195"/>
      <c r="HL67" s="195"/>
      <c r="HM67" s="195"/>
      <c r="HN67" s="195"/>
      <c r="HO67" s="195"/>
      <c r="HP67" s="195"/>
      <c r="HQ67" s="195"/>
      <c r="HR67" s="195"/>
      <c r="HS67" s="195"/>
      <c r="HT67" s="195"/>
      <c r="HU67" s="195"/>
      <c r="HV67" s="195"/>
      <c r="HW67" s="195"/>
      <c r="HX67" s="195"/>
      <c r="HY67" s="195"/>
      <c r="HZ67" s="195"/>
      <c r="IA67" s="195"/>
      <c r="IB67" s="49"/>
    </row>
    <row r="68" spans="1:236" x14ac:dyDescent="0.2">
      <c r="A68" s="1052"/>
      <c r="B68" s="696" t="s">
        <v>71</v>
      </c>
      <c r="C68" s="11"/>
      <c r="D68" s="12" t="s">
        <v>1</v>
      </c>
      <c r="E68" s="11"/>
      <c r="F68" s="556"/>
      <c r="G68" s="697"/>
      <c r="H68" s="697"/>
      <c r="I68" s="191">
        <f>J68/2</f>
        <v>0</v>
      </c>
      <c r="J68" s="192">
        <f>SUM(X68:AE68)</f>
        <v>0</v>
      </c>
      <c r="K68" s="47"/>
      <c r="N68" s="124"/>
      <c r="O68" s="49"/>
      <c r="P68" s="49"/>
      <c r="Q68" s="124"/>
      <c r="R68" s="195"/>
      <c r="S68" s="195"/>
      <c r="T68" s="195"/>
      <c r="U68" s="195"/>
      <c r="V68" s="1032"/>
      <c r="W68" s="67" t="s">
        <v>71</v>
      </c>
      <c r="X68" s="557" t="str">
        <f t="shared" si="30"/>
        <v/>
      </c>
      <c r="Y68" s="69" t="str">
        <f t="shared" si="30"/>
        <v/>
      </c>
      <c r="Z68" s="69" t="str">
        <f t="shared" si="34"/>
        <v/>
      </c>
      <c r="AA68" s="69" t="str">
        <f t="shared" si="34"/>
        <v/>
      </c>
      <c r="AB68" s="69" t="str">
        <f t="shared" si="32"/>
        <v/>
      </c>
      <c r="AC68" s="69" t="str">
        <f t="shared" si="32"/>
        <v/>
      </c>
      <c r="AD68" s="69" t="str">
        <f t="shared" si="35"/>
        <v/>
      </c>
      <c r="AE68" s="69" t="str">
        <f t="shared" si="35"/>
        <v/>
      </c>
      <c r="AF68" s="554">
        <v>1270</v>
      </c>
      <c r="AG68" s="554">
        <v>1950</v>
      </c>
      <c r="AH68" s="554">
        <v>1720</v>
      </c>
      <c r="AI68" s="554">
        <v>2700</v>
      </c>
      <c r="AJ68" s="554">
        <v>2070</v>
      </c>
      <c r="AK68" s="555">
        <v>3050</v>
      </c>
      <c r="AL68" s="46"/>
      <c r="AM68" s="195"/>
      <c r="AN68" s="195"/>
      <c r="AO68" s="195"/>
      <c r="AP68" s="195"/>
      <c r="AQ68" s="195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5"/>
      <c r="CE68" s="195"/>
      <c r="CF68" s="195"/>
      <c r="CG68" s="195"/>
      <c r="CH68" s="195"/>
      <c r="CI68" s="195"/>
      <c r="CJ68" s="195"/>
      <c r="CK68" s="195"/>
      <c r="CL68" s="195"/>
      <c r="CM68" s="195"/>
      <c r="CN68" s="195"/>
      <c r="CO68" s="195"/>
      <c r="CP68" s="195"/>
      <c r="CQ68" s="195"/>
      <c r="CR68" s="195"/>
      <c r="CS68" s="195"/>
      <c r="CT68" s="195"/>
      <c r="CU68" s="195"/>
      <c r="CV68" s="195"/>
      <c r="CW68" s="195"/>
      <c r="CX68" s="195"/>
      <c r="CY68" s="195"/>
      <c r="CZ68" s="195"/>
      <c r="DA68" s="195"/>
      <c r="DB68" s="195"/>
      <c r="DC68" s="195"/>
      <c r="DD68" s="195"/>
      <c r="DE68" s="195"/>
      <c r="DF68" s="195"/>
      <c r="DG68" s="195"/>
      <c r="DH68" s="195"/>
      <c r="DI68" s="195"/>
      <c r="DJ68" s="195"/>
      <c r="DK68" s="195"/>
      <c r="DL68" s="195"/>
      <c r="DM68" s="195"/>
      <c r="DN68" s="195"/>
      <c r="DO68" s="195"/>
      <c r="DP68" s="195"/>
      <c r="DQ68" s="195"/>
      <c r="DR68" s="195"/>
      <c r="DS68" s="195"/>
      <c r="DT68" s="195"/>
      <c r="DU68" s="195"/>
      <c r="DV68" s="195"/>
      <c r="DW68" s="195"/>
      <c r="DX68" s="195"/>
      <c r="DY68" s="195"/>
      <c r="DZ68" s="195"/>
      <c r="EA68" s="195"/>
      <c r="EB68" s="195"/>
      <c r="EC68" s="195"/>
      <c r="ED68" s="195"/>
      <c r="EE68" s="195"/>
      <c r="EF68" s="195"/>
      <c r="EG68" s="195"/>
      <c r="EH68" s="195"/>
      <c r="EI68" s="195"/>
      <c r="EJ68" s="195"/>
      <c r="EK68" s="195"/>
      <c r="EL68" s="195"/>
      <c r="EM68" s="195"/>
      <c r="EN68" s="195"/>
      <c r="EO68" s="195"/>
      <c r="EP68" s="195"/>
      <c r="EQ68" s="195"/>
      <c r="ER68" s="195"/>
      <c r="ES68" s="195"/>
      <c r="ET68" s="195"/>
      <c r="EU68" s="195"/>
      <c r="EV68" s="195"/>
      <c r="EW68" s="195"/>
      <c r="EX68" s="195"/>
      <c r="EY68" s="195"/>
      <c r="EZ68" s="195"/>
      <c r="FA68" s="195"/>
      <c r="FB68" s="195"/>
      <c r="FC68" s="195"/>
      <c r="FD68" s="195"/>
      <c r="FE68" s="195"/>
      <c r="FF68" s="195"/>
      <c r="FG68" s="195"/>
      <c r="FH68" s="195"/>
      <c r="FI68" s="195"/>
      <c r="FJ68" s="195"/>
      <c r="FK68" s="195"/>
      <c r="FL68" s="195"/>
      <c r="FM68" s="195"/>
      <c r="FN68" s="195"/>
      <c r="FO68" s="195"/>
      <c r="FP68" s="195"/>
      <c r="FQ68" s="195"/>
      <c r="FR68" s="195"/>
      <c r="FS68" s="195"/>
      <c r="FT68" s="195"/>
      <c r="FU68" s="195"/>
      <c r="FV68" s="195"/>
      <c r="FW68" s="195"/>
      <c r="FX68" s="195"/>
      <c r="FY68" s="195"/>
      <c r="FZ68" s="195"/>
      <c r="GA68" s="195"/>
      <c r="GB68" s="195"/>
      <c r="GC68" s="195"/>
      <c r="GD68" s="195"/>
      <c r="GE68" s="195"/>
      <c r="GF68" s="195"/>
      <c r="GG68" s="195"/>
      <c r="GH68" s="195"/>
      <c r="GI68" s="195"/>
      <c r="GJ68" s="195"/>
      <c r="GK68" s="195"/>
      <c r="GL68" s="195"/>
      <c r="GM68" s="195"/>
      <c r="GN68" s="195"/>
      <c r="GO68" s="195"/>
      <c r="GP68" s="195"/>
      <c r="GQ68" s="195"/>
      <c r="GR68" s="195"/>
      <c r="GS68" s="195"/>
      <c r="GT68" s="195"/>
      <c r="GU68" s="195"/>
      <c r="GV68" s="195"/>
      <c r="GW68" s="195"/>
      <c r="GX68" s="195"/>
      <c r="GY68" s="195"/>
      <c r="GZ68" s="195"/>
      <c r="HA68" s="195"/>
      <c r="HB68" s="195"/>
      <c r="HC68" s="195"/>
      <c r="HD68" s="195"/>
      <c r="HE68" s="195"/>
      <c r="HF68" s="195"/>
      <c r="HG68" s="195"/>
      <c r="HH68" s="195"/>
      <c r="HI68" s="195"/>
      <c r="HJ68" s="195"/>
      <c r="HK68" s="195"/>
      <c r="HL68" s="195"/>
      <c r="HM68" s="195"/>
      <c r="HN68" s="195"/>
      <c r="HO68" s="195"/>
      <c r="HP68" s="195"/>
      <c r="HQ68" s="195"/>
      <c r="HR68" s="195"/>
      <c r="HS68" s="195"/>
      <c r="HT68" s="195"/>
      <c r="HU68" s="195"/>
      <c r="HV68" s="195"/>
      <c r="HW68" s="195"/>
      <c r="HX68" s="195"/>
      <c r="HY68" s="195"/>
      <c r="HZ68" s="195"/>
      <c r="IA68" s="195"/>
      <c r="IB68" s="49"/>
    </row>
    <row r="69" spans="1:236" ht="13.5" thickBot="1" x14ac:dyDescent="0.25">
      <c r="A69" s="1052"/>
      <c r="B69" s="698" t="s">
        <v>72</v>
      </c>
      <c r="C69" s="18"/>
      <c r="D69" s="19" t="s">
        <v>1</v>
      </c>
      <c r="E69" s="18"/>
      <c r="F69" s="558"/>
      <c r="G69" s="699"/>
      <c r="H69" s="699"/>
      <c r="I69" s="193">
        <f>J69/2</f>
        <v>0</v>
      </c>
      <c r="J69" s="194">
        <f>SUM(X69:AE69)</f>
        <v>0</v>
      </c>
      <c r="K69" s="47"/>
      <c r="N69" s="124"/>
      <c r="O69" s="49"/>
      <c r="P69" s="49"/>
      <c r="Q69" s="124"/>
      <c r="R69" s="195"/>
      <c r="S69" s="195"/>
      <c r="T69" s="195"/>
      <c r="U69" s="195"/>
      <c r="V69" s="1032"/>
      <c r="W69" s="121" t="s">
        <v>72</v>
      </c>
      <c r="X69" s="559" t="str">
        <f t="shared" si="30"/>
        <v/>
      </c>
      <c r="Y69" s="122" t="str">
        <f t="shared" si="30"/>
        <v/>
      </c>
      <c r="Z69" s="122" t="str">
        <f t="shared" si="34"/>
        <v/>
      </c>
      <c r="AA69" s="122" t="str">
        <f t="shared" si="34"/>
        <v/>
      </c>
      <c r="AB69" s="122" t="str">
        <f t="shared" si="32"/>
        <v/>
      </c>
      <c r="AC69" s="122" t="str">
        <f t="shared" si="32"/>
        <v/>
      </c>
      <c r="AD69" s="122" t="str">
        <f t="shared" si="35"/>
        <v/>
      </c>
      <c r="AE69" s="122" t="str">
        <f t="shared" si="35"/>
        <v/>
      </c>
      <c r="AF69" s="554">
        <v>1610</v>
      </c>
      <c r="AG69" s="554">
        <v>2420</v>
      </c>
      <c r="AH69" s="554">
        <v>2300</v>
      </c>
      <c r="AI69" s="554">
        <v>3280</v>
      </c>
      <c r="AJ69" s="554">
        <v>2760</v>
      </c>
      <c r="AK69" s="555">
        <v>3740</v>
      </c>
      <c r="AL69" s="46"/>
      <c r="AM69" s="195"/>
      <c r="AN69" s="195"/>
      <c r="AO69" s="195"/>
      <c r="AP69" s="195"/>
      <c r="AQ69" s="195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5"/>
      <c r="BP69" s="195"/>
      <c r="BQ69" s="195"/>
      <c r="BR69" s="195"/>
      <c r="BS69" s="195"/>
      <c r="BT69" s="195"/>
      <c r="BU69" s="195"/>
      <c r="BV69" s="195"/>
      <c r="BW69" s="195"/>
      <c r="BX69" s="195"/>
      <c r="BY69" s="195"/>
      <c r="BZ69" s="195"/>
      <c r="CA69" s="195"/>
      <c r="CB69" s="195"/>
      <c r="CC69" s="195"/>
      <c r="CD69" s="195"/>
      <c r="CE69" s="195"/>
      <c r="CF69" s="195"/>
      <c r="CG69" s="195"/>
      <c r="CH69" s="195"/>
      <c r="CI69" s="195"/>
      <c r="CJ69" s="195"/>
      <c r="CK69" s="195"/>
      <c r="CL69" s="195"/>
      <c r="CM69" s="195"/>
      <c r="CN69" s="195"/>
      <c r="CO69" s="195"/>
      <c r="CP69" s="195"/>
      <c r="CQ69" s="195"/>
      <c r="CR69" s="195"/>
      <c r="CS69" s="195"/>
      <c r="CT69" s="195"/>
      <c r="CU69" s="195"/>
      <c r="CV69" s="195"/>
      <c r="CW69" s="195"/>
      <c r="CX69" s="195"/>
      <c r="CY69" s="195"/>
      <c r="CZ69" s="195"/>
      <c r="DA69" s="195"/>
      <c r="DB69" s="195"/>
      <c r="DC69" s="195"/>
      <c r="DD69" s="195"/>
      <c r="DE69" s="195"/>
      <c r="DF69" s="195"/>
      <c r="DG69" s="195"/>
      <c r="DH69" s="195"/>
      <c r="DI69" s="195"/>
      <c r="DJ69" s="195"/>
      <c r="DK69" s="195"/>
      <c r="DL69" s="195"/>
      <c r="DM69" s="195"/>
      <c r="DN69" s="195"/>
      <c r="DO69" s="195"/>
      <c r="DP69" s="195"/>
      <c r="DQ69" s="195"/>
      <c r="DR69" s="195"/>
      <c r="DS69" s="195"/>
      <c r="DT69" s="195"/>
      <c r="DU69" s="195"/>
      <c r="DV69" s="195"/>
      <c r="DW69" s="195"/>
      <c r="DX69" s="195"/>
      <c r="DY69" s="195"/>
      <c r="DZ69" s="195"/>
      <c r="EA69" s="195"/>
      <c r="EB69" s="195"/>
      <c r="EC69" s="195"/>
      <c r="ED69" s="195"/>
      <c r="EE69" s="195"/>
      <c r="EF69" s="195"/>
      <c r="EG69" s="195"/>
      <c r="EH69" s="195"/>
      <c r="EI69" s="195"/>
      <c r="EJ69" s="195"/>
      <c r="EK69" s="195"/>
      <c r="EL69" s="195"/>
      <c r="EM69" s="195"/>
      <c r="EN69" s="195"/>
      <c r="EO69" s="195"/>
      <c r="EP69" s="195"/>
      <c r="EQ69" s="195"/>
      <c r="ER69" s="195"/>
      <c r="ES69" s="195"/>
      <c r="ET69" s="195"/>
      <c r="EU69" s="195"/>
      <c r="EV69" s="195"/>
      <c r="EW69" s="195"/>
      <c r="EX69" s="195"/>
      <c r="EY69" s="195"/>
      <c r="EZ69" s="195"/>
      <c r="FA69" s="195"/>
      <c r="FB69" s="195"/>
      <c r="FC69" s="195"/>
      <c r="FD69" s="195"/>
      <c r="FE69" s="195"/>
      <c r="FF69" s="195"/>
      <c r="FG69" s="195"/>
      <c r="FH69" s="195"/>
      <c r="FI69" s="195"/>
      <c r="FJ69" s="195"/>
      <c r="FK69" s="195"/>
      <c r="FL69" s="195"/>
      <c r="FM69" s="195"/>
      <c r="FN69" s="195"/>
      <c r="FO69" s="195"/>
      <c r="FP69" s="195"/>
      <c r="FQ69" s="195"/>
      <c r="FR69" s="195"/>
      <c r="FS69" s="195"/>
      <c r="FT69" s="195"/>
      <c r="FU69" s="195"/>
      <c r="FV69" s="195"/>
      <c r="FW69" s="195"/>
      <c r="FX69" s="195"/>
      <c r="FY69" s="195"/>
      <c r="FZ69" s="195"/>
      <c r="GA69" s="195"/>
      <c r="GB69" s="195"/>
      <c r="GC69" s="195"/>
      <c r="GD69" s="195"/>
      <c r="GE69" s="195"/>
      <c r="GF69" s="195"/>
      <c r="GG69" s="195"/>
      <c r="GH69" s="195"/>
      <c r="GI69" s="195"/>
      <c r="GJ69" s="195"/>
      <c r="GK69" s="195"/>
      <c r="GL69" s="195"/>
      <c r="GM69" s="195"/>
      <c r="GN69" s="195"/>
      <c r="GO69" s="195"/>
      <c r="GP69" s="195"/>
      <c r="GQ69" s="195"/>
      <c r="GR69" s="195"/>
      <c r="GS69" s="195"/>
      <c r="GT69" s="195"/>
      <c r="GU69" s="195"/>
      <c r="GV69" s="195"/>
      <c r="GW69" s="195"/>
      <c r="GX69" s="195"/>
      <c r="GY69" s="195"/>
      <c r="GZ69" s="195"/>
      <c r="HA69" s="195"/>
      <c r="HB69" s="195"/>
      <c r="HC69" s="195"/>
      <c r="HD69" s="195"/>
      <c r="HE69" s="195"/>
      <c r="HF69" s="195"/>
      <c r="HG69" s="195"/>
      <c r="HH69" s="195"/>
      <c r="HI69" s="195"/>
      <c r="HJ69" s="195"/>
      <c r="HK69" s="195"/>
      <c r="HL69" s="195"/>
      <c r="HM69" s="195"/>
      <c r="HN69" s="195"/>
      <c r="HO69" s="195"/>
      <c r="HP69" s="195"/>
      <c r="HQ69" s="195"/>
      <c r="HR69" s="195"/>
      <c r="HS69" s="195"/>
      <c r="HT69" s="195"/>
      <c r="HU69" s="195"/>
      <c r="HV69" s="195"/>
      <c r="HW69" s="195"/>
      <c r="HX69" s="195"/>
      <c r="HY69" s="195"/>
      <c r="HZ69" s="195"/>
      <c r="IA69" s="195"/>
      <c r="IB69" s="49"/>
    </row>
    <row r="70" spans="1:236" s="47" customFormat="1" ht="13.5" thickBot="1" x14ac:dyDescent="0.25">
      <c r="A70" s="1053"/>
      <c r="B70" s="560" t="s">
        <v>159</v>
      </c>
      <c r="C70" s="561"/>
      <c r="D70" s="561"/>
      <c r="E70" s="562"/>
      <c r="F70" s="562"/>
      <c r="G70" s="562"/>
      <c r="H70" s="562"/>
      <c r="I70" s="562"/>
      <c r="J70" s="563"/>
      <c r="L70" s="124"/>
      <c r="M70" s="124"/>
      <c r="N70" s="124"/>
      <c r="P70" s="123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F70" s="166"/>
      <c r="BG70" s="166"/>
      <c r="BH70" s="166"/>
      <c r="BI70" s="166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166"/>
      <c r="BZ70" s="166"/>
      <c r="CA70" s="166"/>
      <c r="CB70" s="166"/>
      <c r="CC70" s="166"/>
      <c r="CD70" s="166"/>
      <c r="CE70" s="166"/>
      <c r="CF70" s="166"/>
      <c r="CG70" s="166"/>
      <c r="CH70" s="166"/>
      <c r="CI70" s="166"/>
      <c r="CJ70" s="166"/>
      <c r="CK70" s="166"/>
      <c r="CL70" s="166"/>
      <c r="CM70" s="166"/>
      <c r="CN70" s="166"/>
      <c r="CO70" s="166"/>
      <c r="CP70" s="166"/>
      <c r="CQ70" s="166"/>
      <c r="CR70" s="166"/>
      <c r="CS70" s="166"/>
      <c r="CT70" s="166"/>
      <c r="CU70" s="166"/>
      <c r="CV70" s="166"/>
      <c r="CW70" s="166"/>
      <c r="CX70" s="166"/>
      <c r="CY70" s="166"/>
      <c r="CZ70" s="166"/>
      <c r="DA70" s="166"/>
      <c r="DB70" s="166"/>
      <c r="DC70" s="166"/>
      <c r="DD70" s="166"/>
      <c r="DE70" s="166"/>
      <c r="DF70" s="166"/>
      <c r="DG70" s="166"/>
      <c r="DH70" s="166"/>
      <c r="DI70" s="166"/>
      <c r="DJ70" s="166"/>
      <c r="DK70" s="166"/>
      <c r="DL70" s="166"/>
      <c r="DM70" s="166"/>
      <c r="DN70" s="166"/>
      <c r="DO70" s="166"/>
      <c r="DP70" s="166"/>
      <c r="DQ70" s="166"/>
      <c r="DR70" s="166"/>
      <c r="DS70" s="166"/>
      <c r="DT70" s="166"/>
      <c r="DU70" s="166"/>
      <c r="DV70" s="166"/>
      <c r="DW70" s="166"/>
      <c r="DX70" s="166"/>
      <c r="DY70" s="166"/>
      <c r="DZ70" s="166"/>
      <c r="EA70" s="166"/>
      <c r="EB70" s="166"/>
      <c r="EC70" s="166"/>
      <c r="ED70" s="166"/>
      <c r="EE70" s="166"/>
      <c r="EF70" s="166"/>
      <c r="EG70" s="166"/>
      <c r="EH70" s="166"/>
      <c r="EI70" s="166"/>
      <c r="EJ70" s="166"/>
      <c r="EK70" s="166"/>
      <c r="EL70" s="166"/>
      <c r="EM70" s="166"/>
      <c r="EN70" s="166"/>
      <c r="EO70" s="166"/>
      <c r="EP70" s="166"/>
      <c r="EQ70" s="166"/>
      <c r="ER70" s="166"/>
      <c r="ES70" s="166"/>
      <c r="ET70" s="166"/>
      <c r="EU70" s="166"/>
      <c r="EV70" s="166"/>
      <c r="EW70" s="166"/>
      <c r="EX70" s="166"/>
      <c r="EY70" s="166"/>
      <c r="EZ70" s="166"/>
      <c r="FA70" s="166"/>
      <c r="FB70" s="166"/>
      <c r="FC70" s="166"/>
      <c r="FD70" s="166"/>
      <c r="FE70" s="166"/>
      <c r="FF70" s="166"/>
      <c r="FG70" s="166"/>
      <c r="FH70" s="166"/>
      <c r="FI70" s="166"/>
      <c r="FJ70" s="166"/>
      <c r="FK70" s="166"/>
      <c r="FL70" s="166"/>
      <c r="FM70" s="166"/>
      <c r="FN70" s="166"/>
      <c r="FO70" s="166"/>
      <c r="FP70" s="166"/>
      <c r="FQ70" s="166"/>
      <c r="FR70" s="166"/>
      <c r="FS70" s="166"/>
      <c r="FT70" s="166"/>
      <c r="FU70" s="166"/>
      <c r="FV70" s="166"/>
      <c r="FW70" s="166"/>
      <c r="FX70" s="166"/>
      <c r="FY70" s="166"/>
      <c r="FZ70" s="166"/>
      <c r="GA70" s="166"/>
      <c r="GB70" s="166"/>
      <c r="GC70" s="166"/>
      <c r="GD70" s="166"/>
      <c r="GE70" s="166"/>
      <c r="GF70" s="166"/>
      <c r="GG70" s="166"/>
      <c r="GH70" s="166"/>
      <c r="GI70" s="166"/>
      <c r="GJ70" s="166"/>
      <c r="GK70" s="166"/>
      <c r="GL70" s="166"/>
      <c r="GM70" s="166"/>
      <c r="GN70" s="166"/>
      <c r="GO70" s="166"/>
      <c r="GP70" s="166"/>
      <c r="GQ70" s="166"/>
      <c r="GR70" s="166"/>
      <c r="GS70" s="166"/>
      <c r="GT70" s="166"/>
      <c r="GU70" s="166"/>
      <c r="GV70" s="166"/>
      <c r="GW70" s="166"/>
      <c r="GX70" s="166"/>
      <c r="GY70" s="166"/>
      <c r="GZ70" s="166"/>
      <c r="HA70" s="166"/>
      <c r="HB70" s="166"/>
      <c r="HC70" s="166"/>
      <c r="HD70" s="166"/>
      <c r="HE70" s="166"/>
      <c r="HF70" s="166"/>
      <c r="HG70" s="166"/>
      <c r="HH70" s="166"/>
      <c r="HI70" s="166"/>
      <c r="HJ70" s="166"/>
      <c r="HK70" s="166"/>
      <c r="HL70" s="166"/>
      <c r="HM70" s="166"/>
      <c r="HN70" s="166"/>
      <c r="HO70" s="166"/>
      <c r="HP70" s="166"/>
      <c r="HQ70" s="166"/>
      <c r="HR70" s="166"/>
      <c r="HS70" s="166"/>
      <c r="HT70" s="166"/>
      <c r="HU70" s="166"/>
      <c r="HV70" s="166"/>
      <c r="HW70" s="166"/>
      <c r="HX70" s="166"/>
      <c r="HY70" s="166"/>
      <c r="HZ70" s="166"/>
      <c r="IA70" s="166"/>
      <c r="IB70" s="166"/>
    </row>
    <row r="71" spans="1:236" ht="13.5" thickBot="1" x14ac:dyDescent="0.25">
      <c r="L71" s="1014" t="s">
        <v>117</v>
      </c>
      <c r="M71" s="1097"/>
      <c r="N71" s="1097"/>
      <c r="O71" s="1097"/>
      <c r="P71" s="1015"/>
      <c r="Q71" s="230" t="s">
        <v>118</v>
      </c>
      <c r="R71" s="231" t="s">
        <v>85</v>
      </c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85"/>
      <c r="BC71" s="185"/>
      <c r="BD71" s="185"/>
      <c r="BE71" s="185"/>
      <c r="BF71" s="185"/>
      <c r="BG71" s="185"/>
      <c r="BH71" s="185"/>
      <c r="BI71" s="185"/>
      <c r="BJ71" s="185"/>
      <c r="BK71" s="185"/>
      <c r="BL71" s="185"/>
      <c r="BM71" s="185"/>
      <c r="BN71" s="185"/>
      <c r="BO71" s="185"/>
      <c r="BP71" s="185"/>
      <c r="BQ71" s="185"/>
      <c r="BR71" s="185"/>
      <c r="BS71" s="185"/>
      <c r="BT71" s="185"/>
      <c r="BU71" s="185"/>
      <c r="BV71" s="185"/>
      <c r="BW71" s="185"/>
      <c r="BX71" s="185"/>
      <c r="BY71" s="185"/>
      <c r="BZ71" s="185"/>
      <c r="CA71" s="185"/>
      <c r="CB71" s="185"/>
      <c r="CC71" s="185"/>
      <c r="CD71" s="185"/>
      <c r="CE71" s="185"/>
      <c r="CF71" s="185"/>
      <c r="CG71" s="185"/>
      <c r="CH71" s="185"/>
      <c r="CI71" s="185"/>
      <c r="CJ71" s="185"/>
      <c r="CK71" s="185"/>
      <c r="CL71" s="185"/>
      <c r="CM71" s="185"/>
      <c r="CN71" s="185"/>
      <c r="CO71" s="185"/>
      <c r="CP71" s="185"/>
      <c r="CQ71" s="185"/>
      <c r="CR71" s="185"/>
      <c r="CS71" s="185"/>
      <c r="CT71" s="185"/>
      <c r="CU71" s="185"/>
      <c r="CV71" s="185"/>
      <c r="CW71" s="185"/>
      <c r="CX71" s="185"/>
      <c r="CY71" s="185"/>
      <c r="CZ71" s="185"/>
      <c r="DA71" s="185"/>
      <c r="DB71" s="185"/>
      <c r="DC71" s="185"/>
      <c r="DD71" s="185"/>
      <c r="DE71" s="185"/>
      <c r="DF71" s="185"/>
      <c r="DG71" s="185"/>
      <c r="DH71" s="185"/>
      <c r="DI71" s="185"/>
      <c r="DJ71" s="185"/>
      <c r="DK71" s="185"/>
      <c r="DL71" s="185"/>
      <c r="DM71" s="185"/>
      <c r="DN71" s="185"/>
      <c r="DO71" s="185"/>
      <c r="DP71" s="185"/>
      <c r="DQ71" s="185"/>
      <c r="DR71" s="185"/>
      <c r="DS71" s="185"/>
      <c r="DT71" s="185"/>
      <c r="DU71" s="185"/>
      <c r="DV71" s="185"/>
      <c r="DW71" s="185"/>
      <c r="DX71" s="185"/>
      <c r="DY71" s="185"/>
      <c r="DZ71" s="185"/>
      <c r="EA71" s="185"/>
      <c r="EB71" s="185"/>
      <c r="EC71" s="185"/>
      <c r="ED71" s="185"/>
      <c r="EE71" s="185"/>
      <c r="EF71" s="185"/>
      <c r="EG71" s="185"/>
      <c r="EH71" s="185"/>
      <c r="EI71" s="185"/>
      <c r="EJ71" s="185"/>
      <c r="EK71" s="185"/>
      <c r="EL71" s="185"/>
      <c r="EM71" s="185"/>
      <c r="EN71" s="185"/>
      <c r="EO71" s="185"/>
      <c r="EP71" s="185"/>
      <c r="EQ71" s="185"/>
      <c r="ER71" s="185"/>
      <c r="ES71" s="185"/>
      <c r="ET71" s="185"/>
      <c r="EU71" s="185"/>
      <c r="EV71" s="185"/>
      <c r="EW71" s="185"/>
      <c r="EX71" s="185"/>
      <c r="EY71" s="185"/>
      <c r="EZ71" s="185"/>
      <c r="FA71" s="185"/>
      <c r="FB71" s="185"/>
      <c r="FC71" s="185"/>
      <c r="FD71" s="185"/>
      <c r="FE71" s="185"/>
      <c r="FF71" s="185"/>
      <c r="FG71" s="185"/>
      <c r="FH71" s="185"/>
      <c r="FI71" s="185"/>
      <c r="FJ71" s="185"/>
      <c r="FK71" s="185"/>
      <c r="FL71" s="185"/>
      <c r="FM71" s="185"/>
      <c r="FN71" s="185"/>
      <c r="FO71" s="185"/>
      <c r="FP71" s="185"/>
      <c r="FQ71" s="185"/>
      <c r="FR71" s="185"/>
      <c r="FS71" s="185"/>
      <c r="FT71" s="185"/>
      <c r="FU71" s="185"/>
      <c r="FV71" s="185"/>
      <c r="FW71" s="185"/>
      <c r="FX71" s="185"/>
      <c r="FY71" s="185"/>
      <c r="FZ71" s="185"/>
      <c r="GA71" s="185"/>
      <c r="GB71" s="185"/>
      <c r="GC71" s="185"/>
      <c r="GD71" s="185"/>
      <c r="GE71" s="185"/>
      <c r="GF71" s="185"/>
      <c r="GG71" s="185"/>
      <c r="GH71" s="185"/>
      <c r="GI71" s="185"/>
      <c r="GJ71" s="185"/>
      <c r="GK71" s="185"/>
      <c r="GL71" s="185"/>
      <c r="GM71" s="185"/>
      <c r="GN71" s="185"/>
      <c r="GO71" s="185"/>
      <c r="GP71" s="185"/>
      <c r="GQ71" s="185"/>
      <c r="GR71" s="185"/>
      <c r="GS71" s="185"/>
      <c r="GT71" s="185"/>
      <c r="GU71" s="185"/>
      <c r="GV71" s="185"/>
      <c r="GW71" s="185"/>
      <c r="GX71" s="185"/>
      <c r="GY71" s="185"/>
      <c r="GZ71" s="185"/>
      <c r="HA71" s="185"/>
      <c r="HB71" s="185"/>
      <c r="HC71" s="185"/>
      <c r="HD71" s="185"/>
      <c r="HE71" s="185"/>
      <c r="HF71" s="185"/>
      <c r="HG71" s="185"/>
      <c r="HH71" s="185"/>
      <c r="HI71" s="185"/>
      <c r="HJ71" s="185"/>
      <c r="HK71" s="185"/>
      <c r="HL71" s="185"/>
      <c r="HM71" s="185"/>
      <c r="HN71" s="185"/>
      <c r="HO71" s="185"/>
      <c r="HP71" s="185"/>
      <c r="HQ71" s="185"/>
      <c r="HR71" s="185"/>
      <c r="HS71" s="185"/>
      <c r="HT71" s="185"/>
      <c r="HU71" s="185"/>
      <c r="HV71" s="185"/>
      <c r="HW71" s="185"/>
      <c r="HX71" s="185"/>
      <c r="HY71" s="185"/>
      <c r="HZ71" s="185"/>
      <c r="IA71" s="185"/>
      <c r="IB71" s="185"/>
    </row>
    <row r="72" spans="1:236" x14ac:dyDescent="0.2">
      <c r="C72" s="997" t="s">
        <v>4</v>
      </c>
      <c r="D72" s="998"/>
      <c r="G72" s="997" t="s">
        <v>5</v>
      </c>
      <c r="H72" s="998"/>
      <c r="L72" s="599" t="s">
        <v>119</v>
      </c>
      <c r="M72" s="513"/>
      <c r="N72" s="513"/>
      <c r="O72" s="513"/>
      <c r="P72" s="514"/>
      <c r="Q72" s="259">
        <f>R72/2</f>
        <v>0</v>
      </c>
      <c r="R72" s="603">
        <f>IF(E3&gt;1,SUM(J8:J60,J65:J69)*E3,SUM(J8:J60,J65:J69))</f>
        <v>0</v>
      </c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  <c r="AS72" s="179"/>
      <c r="AT72" s="179"/>
      <c r="AU72" s="179"/>
      <c r="AV72" s="179"/>
      <c r="AW72" s="179"/>
      <c r="AX72" s="179"/>
      <c r="AY72" s="179"/>
      <c r="AZ72" s="179"/>
      <c r="BA72" s="179"/>
      <c r="BB72" s="179"/>
      <c r="BC72" s="179"/>
      <c r="BD72" s="179"/>
      <c r="BE72" s="179"/>
      <c r="BF72" s="179"/>
      <c r="BG72" s="179"/>
      <c r="BH72" s="179"/>
      <c r="BI72" s="179"/>
      <c r="BJ72" s="179"/>
      <c r="BK72" s="179"/>
      <c r="BL72" s="179"/>
      <c r="BM72" s="179"/>
      <c r="BN72" s="179"/>
      <c r="BO72" s="179"/>
      <c r="BP72" s="179"/>
      <c r="BQ72" s="179"/>
      <c r="BR72" s="179"/>
      <c r="BS72" s="179"/>
      <c r="BT72" s="179"/>
      <c r="BU72" s="179"/>
      <c r="BV72" s="179"/>
      <c r="BW72" s="179"/>
      <c r="BX72" s="179"/>
      <c r="BY72" s="179"/>
      <c r="BZ72" s="179"/>
      <c r="CA72" s="179"/>
      <c r="CB72" s="179"/>
      <c r="CC72" s="179"/>
      <c r="CD72" s="179"/>
      <c r="CE72" s="179"/>
      <c r="CF72" s="179"/>
      <c r="CG72" s="179"/>
      <c r="CH72" s="179"/>
      <c r="CI72" s="179"/>
      <c r="CJ72" s="179"/>
      <c r="CK72" s="179"/>
      <c r="CL72" s="179"/>
      <c r="CM72" s="179"/>
      <c r="CN72" s="179"/>
      <c r="CO72" s="179"/>
      <c r="CP72" s="179"/>
      <c r="CQ72" s="179"/>
      <c r="CR72" s="179"/>
      <c r="CS72" s="179"/>
      <c r="CT72" s="179"/>
      <c r="CU72" s="179"/>
      <c r="CV72" s="179"/>
      <c r="CW72" s="179"/>
      <c r="CX72" s="179"/>
      <c r="CY72" s="179"/>
      <c r="CZ72" s="179"/>
      <c r="DA72" s="179"/>
      <c r="DB72" s="179"/>
      <c r="DC72" s="179"/>
      <c r="DD72" s="179"/>
      <c r="DE72" s="179"/>
      <c r="DF72" s="179"/>
      <c r="DG72" s="179"/>
      <c r="DH72" s="179"/>
      <c r="DI72" s="179"/>
      <c r="DJ72" s="179"/>
      <c r="DK72" s="179"/>
      <c r="DL72" s="179"/>
      <c r="DM72" s="179"/>
      <c r="DN72" s="179"/>
      <c r="DO72" s="179"/>
      <c r="DP72" s="179"/>
      <c r="DQ72" s="179"/>
      <c r="DR72" s="179"/>
      <c r="DS72" s="179"/>
      <c r="DT72" s="179"/>
      <c r="DU72" s="179"/>
      <c r="DV72" s="179"/>
      <c r="DW72" s="179"/>
      <c r="DX72" s="179"/>
      <c r="DY72" s="179"/>
      <c r="DZ72" s="179"/>
      <c r="EA72" s="179"/>
      <c r="EB72" s="179"/>
      <c r="EC72" s="179"/>
      <c r="ED72" s="179"/>
      <c r="EE72" s="179"/>
      <c r="EF72" s="179"/>
      <c r="EG72" s="179"/>
      <c r="EH72" s="179"/>
      <c r="EI72" s="179"/>
      <c r="EJ72" s="179"/>
      <c r="EK72" s="179"/>
      <c r="EL72" s="179"/>
      <c r="EM72" s="179"/>
      <c r="EN72" s="179"/>
      <c r="EO72" s="179"/>
      <c r="EP72" s="179"/>
      <c r="EQ72" s="179"/>
      <c r="ER72" s="179"/>
      <c r="ES72" s="179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  <c r="GI72" s="179"/>
      <c r="GJ72" s="179"/>
      <c r="GK72" s="179"/>
      <c r="GL72" s="179"/>
      <c r="GM72" s="179"/>
      <c r="GN72" s="179"/>
      <c r="GO72" s="179"/>
      <c r="GP72" s="179"/>
      <c r="GQ72" s="179"/>
      <c r="GR72" s="179"/>
      <c r="GS72" s="179"/>
      <c r="GT72" s="179"/>
      <c r="GU72" s="179"/>
      <c r="GV72" s="179"/>
      <c r="GW72" s="179"/>
      <c r="GX72" s="179"/>
      <c r="GY72" s="179"/>
      <c r="GZ72" s="179"/>
      <c r="HA72" s="179"/>
      <c r="HB72" s="179"/>
      <c r="HC72" s="179"/>
      <c r="HD72" s="179"/>
      <c r="HE72" s="179"/>
      <c r="HF72" s="179"/>
      <c r="HG72" s="179"/>
      <c r="HH72" s="179"/>
      <c r="HI72" s="179"/>
      <c r="HJ72" s="179"/>
      <c r="HK72" s="179"/>
      <c r="HL72" s="179"/>
      <c r="HM72" s="179"/>
      <c r="HN72" s="179"/>
      <c r="HO72" s="179"/>
      <c r="HP72" s="179"/>
      <c r="HQ72" s="179"/>
      <c r="HR72" s="179"/>
      <c r="HS72" s="179"/>
      <c r="HT72" s="179"/>
      <c r="HU72" s="179"/>
      <c r="HV72" s="179"/>
      <c r="HW72" s="179"/>
      <c r="HX72" s="179"/>
      <c r="HY72" s="179"/>
      <c r="HZ72" s="179"/>
      <c r="IA72" s="179"/>
      <c r="IB72" s="179"/>
    </row>
    <row r="73" spans="1:236" ht="13.5" thickBot="1" x14ac:dyDescent="0.25">
      <c r="C73" s="1002" t="s">
        <v>6</v>
      </c>
      <c r="D73" s="1003"/>
      <c r="G73" s="1002" t="s">
        <v>7</v>
      </c>
      <c r="H73" s="1003"/>
      <c r="L73" s="600" t="s">
        <v>157</v>
      </c>
      <c r="M73" s="530"/>
      <c r="N73" s="530"/>
      <c r="O73" s="531"/>
      <c r="P73" s="515"/>
      <c r="Q73" s="534">
        <f>R73/2</f>
        <v>0</v>
      </c>
      <c r="R73" s="604">
        <f>SUM(R8:R16,R22:R24,R27:R29)</f>
        <v>0</v>
      </c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  <c r="AS73" s="179"/>
      <c r="AT73" s="179"/>
      <c r="AU73" s="179"/>
      <c r="AV73" s="179"/>
      <c r="AW73" s="179"/>
      <c r="AX73" s="179"/>
      <c r="AY73" s="179"/>
      <c r="AZ73" s="179"/>
      <c r="BA73" s="179"/>
      <c r="BB73" s="179"/>
      <c r="BC73" s="179"/>
      <c r="BD73" s="179"/>
      <c r="BE73" s="179"/>
      <c r="BF73" s="179"/>
      <c r="BG73" s="179"/>
      <c r="BH73" s="179"/>
      <c r="BI73" s="179"/>
      <c r="BJ73" s="179"/>
      <c r="BK73" s="179"/>
      <c r="BL73" s="179"/>
      <c r="BM73" s="179"/>
      <c r="BN73" s="179"/>
      <c r="BO73" s="179"/>
      <c r="BP73" s="179"/>
      <c r="BQ73" s="179"/>
      <c r="BR73" s="179"/>
      <c r="BS73" s="179"/>
      <c r="BT73" s="179"/>
      <c r="BU73" s="179"/>
      <c r="BV73" s="179"/>
      <c r="BW73" s="179"/>
      <c r="BX73" s="179"/>
      <c r="BY73" s="179"/>
      <c r="BZ73" s="179"/>
      <c r="CA73" s="179"/>
      <c r="CB73" s="179"/>
      <c r="CC73" s="179"/>
      <c r="CD73" s="179"/>
      <c r="CE73" s="179"/>
      <c r="CF73" s="179"/>
      <c r="CG73" s="179"/>
      <c r="CH73" s="179"/>
      <c r="CI73" s="179"/>
      <c r="CJ73" s="179"/>
      <c r="CK73" s="179"/>
      <c r="CL73" s="179"/>
      <c r="CM73" s="179"/>
      <c r="CN73" s="179"/>
      <c r="CO73" s="179"/>
      <c r="CP73" s="179"/>
      <c r="CQ73" s="179"/>
      <c r="CR73" s="179"/>
      <c r="CS73" s="179"/>
      <c r="CT73" s="179"/>
      <c r="CU73" s="179"/>
      <c r="CV73" s="179"/>
      <c r="CW73" s="179"/>
      <c r="CX73" s="179"/>
      <c r="CY73" s="179"/>
      <c r="CZ73" s="179"/>
      <c r="DA73" s="179"/>
      <c r="DB73" s="179"/>
      <c r="DC73" s="179"/>
      <c r="DD73" s="179"/>
      <c r="DE73" s="179"/>
      <c r="DF73" s="179"/>
      <c r="DG73" s="179"/>
      <c r="DH73" s="179"/>
      <c r="DI73" s="179"/>
      <c r="DJ73" s="179"/>
      <c r="DK73" s="179"/>
      <c r="DL73" s="179"/>
      <c r="DM73" s="179"/>
      <c r="DN73" s="179"/>
      <c r="DO73" s="179"/>
      <c r="DP73" s="179"/>
      <c r="DQ73" s="179"/>
      <c r="DR73" s="179"/>
      <c r="DS73" s="179"/>
      <c r="DT73" s="179"/>
      <c r="DU73" s="179"/>
      <c r="DV73" s="179"/>
      <c r="DW73" s="179"/>
      <c r="DX73" s="179"/>
      <c r="DY73" s="179"/>
      <c r="DZ73" s="179"/>
      <c r="EA73" s="179"/>
      <c r="EB73" s="179"/>
      <c r="EC73" s="179"/>
      <c r="ED73" s="179"/>
      <c r="EE73" s="179"/>
      <c r="EF73" s="179"/>
      <c r="EG73" s="179"/>
      <c r="EH73" s="179"/>
      <c r="EI73" s="179"/>
      <c r="EJ73" s="179"/>
      <c r="EK73" s="179"/>
      <c r="EL73" s="179"/>
      <c r="EM73" s="179"/>
      <c r="EN73" s="179"/>
      <c r="EO73" s="179"/>
      <c r="EP73" s="179"/>
      <c r="EQ73" s="179"/>
      <c r="ER73" s="179"/>
      <c r="ES73" s="179"/>
      <c r="ET73" s="179"/>
      <c r="EU73" s="179"/>
      <c r="EV73" s="179"/>
      <c r="EW73" s="179"/>
      <c r="EX73" s="179"/>
      <c r="EY73" s="179"/>
      <c r="EZ73" s="179"/>
      <c r="FA73" s="179"/>
      <c r="FB73" s="179"/>
      <c r="FC73" s="179"/>
      <c r="FD73" s="179"/>
      <c r="FE73" s="179"/>
      <c r="FF73" s="179"/>
      <c r="FG73" s="179"/>
      <c r="FH73" s="179"/>
      <c r="FI73" s="179"/>
      <c r="FJ73" s="179"/>
      <c r="FK73" s="179"/>
      <c r="FL73" s="179"/>
      <c r="FM73" s="179"/>
      <c r="FN73" s="179"/>
      <c r="FO73" s="179"/>
      <c r="FP73" s="179"/>
      <c r="FQ73" s="179"/>
      <c r="FR73" s="179"/>
      <c r="FS73" s="179"/>
      <c r="FT73" s="179"/>
      <c r="FU73" s="179"/>
      <c r="FV73" s="179"/>
      <c r="FW73" s="179"/>
      <c r="FX73" s="179"/>
      <c r="FY73" s="179"/>
      <c r="FZ73" s="179"/>
      <c r="GA73" s="179"/>
      <c r="GB73" s="179"/>
      <c r="GC73" s="179"/>
      <c r="GD73" s="179"/>
      <c r="GE73" s="179"/>
      <c r="GF73" s="179"/>
      <c r="GG73" s="179"/>
      <c r="GH73" s="179"/>
      <c r="GI73" s="179"/>
      <c r="GJ73" s="179"/>
      <c r="GK73" s="179"/>
      <c r="GL73" s="179"/>
      <c r="GM73" s="179"/>
      <c r="GN73" s="179"/>
      <c r="GO73" s="179"/>
      <c r="GP73" s="179"/>
      <c r="GQ73" s="179"/>
      <c r="GR73" s="179"/>
      <c r="GS73" s="179"/>
      <c r="GT73" s="179"/>
      <c r="GU73" s="179"/>
      <c r="GV73" s="179"/>
      <c r="GW73" s="179"/>
      <c r="GX73" s="179"/>
      <c r="GY73" s="179"/>
      <c r="GZ73" s="179"/>
      <c r="HA73" s="179"/>
      <c r="HB73" s="179"/>
      <c r="HC73" s="179"/>
      <c r="HD73" s="179"/>
      <c r="HE73" s="179"/>
      <c r="HF73" s="179"/>
      <c r="HG73" s="179"/>
      <c r="HH73" s="179"/>
      <c r="HI73" s="179"/>
      <c r="HJ73" s="179"/>
      <c r="HK73" s="179"/>
      <c r="HL73" s="179"/>
      <c r="HM73" s="179"/>
      <c r="HN73" s="179"/>
      <c r="HO73" s="179"/>
      <c r="HP73" s="179"/>
      <c r="HQ73" s="179"/>
      <c r="HR73" s="179"/>
      <c r="HS73" s="179"/>
      <c r="HT73" s="179"/>
      <c r="HU73" s="179"/>
      <c r="HV73" s="179"/>
      <c r="HW73" s="179"/>
      <c r="HX73" s="179"/>
      <c r="HY73" s="179"/>
      <c r="HZ73" s="179"/>
      <c r="IA73" s="179"/>
      <c r="IB73" s="179"/>
    </row>
    <row r="74" spans="1:236" ht="15.75" customHeight="1" thickBot="1" x14ac:dyDescent="0.25">
      <c r="C74" s="54" t="s">
        <v>10</v>
      </c>
      <c r="D74" s="55" t="s">
        <v>11</v>
      </c>
      <c r="G74" s="240" t="s">
        <v>10</v>
      </c>
      <c r="H74" s="241" t="s">
        <v>11</v>
      </c>
      <c r="L74" s="601" t="s">
        <v>158</v>
      </c>
      <c r="M74" s="532"/>
      <c r="N74" s="532"/>
      <c r="O74" s="533"/>
      <c r="P74" s="516"/>
      <c r="Q74" s="534">
        <f>R74/2</f>
        <v>0</v>
      </c>
      <c r="R74" s="604">
        <f>IF(E3&gt;1,SUM(R33:R45)*E3,SUM(R33:R45))</f>
        <v>0</v>
      </c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  <c r="AS74" s="179"/>
      <c r="AT74" s="179"/>
      <c r="AU74" s="179"/>
      <c r="AV74" s="179"/>
      <c r="AW74" s="179"/>
      <c r="AX74" s="179"/>
      <c r="AY74" s="179"/>
      <c r="AZ74" s="179"/>
      <c r="BA74" s="179"/>
      <c r="BB74" s="179"/>
      <c r="BC74" s="179"/>
      <c r="BD74" s="179"/>
      <c r="BE74" s="179"/>
      <c r="BF74" s="179"/>
      <c r="BG74" s="179"/>
      <c r="BH74" s="179"/>
      <c r="BI74" s="179"/>
      <c r="BJ74" s="179"/>
      <c r="BK74" s="179"/>
      <c r="BL74" s="179"/>
      <c r="BM74" s="179"/>
      <c r="BN74" s="179"/>
      <c r="BO74" s="179"/>
      <c r="BP74" s="179"/>
      <c r="BQ74" s="179"/>
      <c r="BR74" s="179"/>
      <c r="BS74" s="179"/>
      <c r="BT74" s="179"/>
      <c r="BU74" s="179"/>
      <c r="BV74" s="179"/>
      <c r="BW74" s="179"/>
      <c r="BX74" s="179"/>
      <c r="BY74" s="179"/>
      <c r="BZ74" s="179"/>
      <c r="CA74" s="179"/>
      <c r="CB74" s="179"/>
      <c r="CC74" s="179"/>
      <c r="CD74" s="179"/>
      <c r="CE74" s="179"/>
      <c r="CF74" s="179"/>
      <c r="CG74" s="179"/>
      <c r="CH74" s="179"/>
      <c r="CI74" s="179"/>
      <c r="CJ74" s="179"/>
      <c r="CK74" s="179"/>
      <c r="CL74" s="179"/>
      <c r="CM74" s="179"/>
      <c r="CN74" s="179"/>
      <c r="CO74" s="179"/>
      <c r="CP74" s="179"/>
      <c r="CQ74" s="179"/>
      <c r="CR74" s="179"/>
      <c r="CS74" s="179"/>
      <c r="CT74" s="179"/>
      <c r="CU74" s="179"/>
      <c r="CV74" s="179"/>
      <c r="CW74" s="179"/>
      <c r="CX74" s="179"/>
      <c r="CY74" s="179"/>
      <c r="CZ74" s="179"/>
      <c r="DA74" s="179"/>
      <c r="DB74" s="179"/>
      <c r="DC74" s="179"/>
      <c r="DD74" s="179"/>
      <c r="DE74" s="179"/>
      <c r="DF74" s="179"/>
      <c r="DG74" s="179"/>
      <c r="DH74" s="179"/>
      <c r="DI74" s="179"/>
      <c r="DJ74" s="179"/>
      <c r="DK74" s="179"/>
      <c r="DL74" s="179"/>
      <c r="DM74" s="179"/>
      <c r="DN74" s="179"/>
      <c r="DO74" s="179"/>
      <c r="DP74" s="179"/>
      <c r="DQ74" s="179"/>
      <c r="DR74" s="179"/>
      <c r="DS74" s="179"/>
      <c r="DT74" s="179"/>
      <c r="DU74" s="179"/>
      <c r="DV74" s="179"/>
      <c r="DW74" s="179"/>
      <c r="DX74" s="179"/>
      <c r="DY74" s="179"/>
      <c r="DZ74" s="179"/>
      <c r="EA74" s="179"/>
      <c r="EB74" s="179"/>
      <c r="EC74" s="179"/>
      <c r="ED74" s="179"/>
      <c r="EE74" s="179"/>
      <c r="EF74" s="179"/>
      <c r="EG74" s="179"/>
      <c r="EH74" s="179"/>
      <c r="EI74" s="179"/>
      <c r="EJ74" s="179"/>
      <c r="EK74" s="179"/>
      <c r="EL74" s="179"/>
      <c r="EM74" s="179"/>
      <c r="EN74" s="179"/>
      <c r="EO74" s="179"/>
      <c r="EP74" s="179"/>
      <c r="EQ74" s="179"/>
      <c r="ER74" s="179"/>
      <c r="ES74" s="179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  <c r="GI74" s="179"/>
      <c r="GJ74" s="179"/>
      <c r="GK74" s="179"/>
      <c r="GL74" s="179"/>
      <c r="GM74" s="179"/>
      <c r="GN74" s="179"/>
      <c r="GO74" s="179"/>
      <c r="GP74" s="179"/>
      <c r="GQ74" s="179"/>
      <c r="GR74" s="179"/>
      <c r="GS74" s="179"/>
      <c r="GT74" s="179"/>
      <c r="GU74" s="179"/>
      <c r="GV74" s="179"/>
      <c r="GW74" s="179"/>
      <c r="GX74" s="179"/>
      <c r="GY74" s="179"/>
      <c r="GZ74" s="179"/>
      <c r="HA74" s="179"/>
      <c r="HB74" s="179"/>
      <c r="HC74" s="179"/>
      <c r="HD74" s="179"/>
      <c r="HE74" s="179"/>
      <c r="HF74" s="179"/>
      <c r="HG74" s="179"/>
      <c r="HH74" s="179"/>
      <c r="HI74" s="179"/>
      <c r="HJ74" s="179"/>
      <c r="HK74" s="179"/>
      <c r="HL74" s="179"/>
      <c r="HM74" s="179"/>
      <c r="HN74" s="179"/>
      <c r="HO74" s="179"/>
      <c r="HP74" s="179"/>
      <c r="HQ74" s="179"/>
      <c r="HR74" s="179"/>
      <c r="HS74" s="179"/>
      <c r="HT74" s="179"/>
      <c r="HU74" s="179"/>
      <c r="HV74" s="179"/>
      <c r="HW74" s="179"/>
      <c r="HX74" s="179"/>
      <c r="HY74" s="179"/>
      <c r="HZ74" s="179"/>
      <c r="IA74" s="179"/>
      <c r="IB74" s="179"/>
    </row>
    <row r="75" spans="1:236" ht="13.5" thickBot="1" x14ac:dyDescent="0.25">
      <c r="C75" s="9" t="s">
        <v>1</v>
      </c>
      <c r="D75" s="10"/>
      <c r="G75" s="9"/>
      <c r="H75" s="550" t="s">
        <v>1</v>
      </c>
      <c r="L75" s="602" t="s">
        <v>120</v>
      </c>
      <c r="M75" s="517"/>
      <c r="N75" s="517"/>
      <c r="O75" s="517"/>
      <c r="P75" s="518"/>
      <c r="Q75" s="468">
        <f>R75/2</f>
        <v>0</v>
      </c>
      <c r="R75" s="605">
        <f>R53+(R54*$E$3)</f>
        <v>0</v>
      </c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  <c r="AS75" s="179"/>
      <c r="AT75" s="179"/>
      <c r="AU75" s="179"/>
      <c r="AV75" s="179"/>
      <c r="AW75" s="179"/>
      <c r="AX75" s="179"/>
      <c r="AY75" s="179"/>
      <c r="AZ75" s="179"/>
      <c r="BA75" s="179"/>
      <c r="BB75" s="179"/>
      <c r="BC75" s="179"/>
      <c r="BD75" s="179"/>
      <c r="BE75" s="179"/>
      <c r="BF75" s="179"/>
      <c r="BG75" s="179"/>
      <c r="BH75" s="179"/>
      <c r="BI75" s="179"/>
      <c r="BJ75" s="179"/>
      <c r="BK75" s="179"/>
      <c r="BL75" s="179"/>
      <c r="BM75" s="179"/>
      <c r="BN75" s="179"/>
      <c r="BO75" s="179"/>
      <c r="BP75" s="179"/>
      <c r="BQ75" s="179"/>
      <c r="BR75" s="179"/>
      <c r="BS75" s="179"/>
      <c r="BT75" s="179"/>
      <c r="BU75" s="179"/>
      <c r="BV75" s="179"/>
      <c r="BW75" s="179"/>
      <c r="BX75" s="179"/>
      <c r="BY75" s="179"/>
      <c r="BZ75" s="179"/>
      <c r="CA75" s="179"/>
      <c r="CB75" s="179"/>
      <c r="CC75" s="179"/>
      <c r="CD75" s="179"/>
      <c r="CE75" s="179"/>
      <c r="CF75" s="179"/>
      <c r="CG75" s="179"/>
      <c r="CH75" s="179"/>
      <c r="CI75" s="179"/>
      <c r="CJ75" s="179"/>
      <c r="CK75" s="179"/>
      <c r="CL75" s="179"/>
      <c r="CM75" s="179"/>
      <c r="CN75" s="179"/>
      <c r="CO75" s="179"/>
      <c r="CP75" s="179"/>
      <c r="CQ75" s="179"/>
      <c r="CR75" s="179"/>
      <c r="CS75" s="179"/>
      <c r="CT75" s="179"/>
      <c r="CU75" s="179"/>
      <c r="CV75" s="179"/>
      <c r="CW75" s="179"/>
      <c r="CX75" s="179"/>
      <c r="CY75" s="179"/>
      <c r="CZ75" s="179"/>
      <c r="DA75" s="179"/>
      <c r="DB75" s="179"/>
      <c r="DC75" s="179"/>
      <c r="DD75" s="179"/>
      <c r="DE75" s="179"/>
      <c r="DF75" s="179"/>
      <c r="DG75" s="179"/>
      <c r="DH75" s="179"/>
      <c r="DI75" s="179"/>
      <c r="DJ75" s="179"/>
      <c r="DK75" s="179"/>
      <c r="DL75" s="179"/>
      <c r="DM75" s="179"/>
      <c r="DN75" s="179"/>
      <c r="DO75" s="179"/>
      <c r="DP75" s="179"/>
      <c r="DQ75" s="179"/>
      <c r="DR75" s="179"/>
      <c r="DS75" s="179"/>
      <c r="DT75" s="179"/>
      <c r="DU75" s="179"/>
      <c r="DV75" s="179"/>
      <c r="DW75" s="179"/>
      <c r="DX75" s="179"/>
      <c r="DY75" s="179"/>
      <c r="DZ75" s="179"/>
      <c r="EA75" s="179"/>
      <c r="EB75" s="179"/>
      <c r="EC75" s="179"/>
      <c r="ED75" s="179"/>
      <c r="EE75" s="179"/>
      <c r="EF75" s="179"/>
      <c r="EG75" s="179"/>
      <c r="EH75" s="179"/>
      <c r="EI75" s="179"/>
      <c r="EJ75" s="179"/>
      <c r="EK75" s="179"/>
      <c r="EL75" s="179"/>
      <c r="EM75" s="179"/>
      <c r="EN75" s="179"/>
      <c r="EO75" s="179"/>
      <c r="EP75" s="179"/>
      <c r="EQ75" s="179"/>
      <c r="ER75" s="179"/>
      <c r="ES75" s="179"/>
      <c r="ET75" s="179"/>
      <c r="EU75" s="179"/>
      <c r="EV75" s="179"/>
      <c r="EW75" s="179"/>
      <c r="EX75" s="179"/>
      <c r="EY75" s="179"/>
      <c r="EZ75" s="179"/>
      <c r="FA75" s="179"/>
      <c r="FB75" s="179"/>
      <c r="FC75" s="179"/>
      <c r="FD75" s="179"/>
      <c r="FE75" s="179"/>
      <c r="FF75" s="179"/>
      <c r="FG75" s="179"/>
      <c r="FH75" s="179"/>
      <c r="FI75" s="179"/>
      <c r="FJ75" s="179"/>
      <c r="FK75" s="179"/>
      <c r="FL75" s="179"/>
      <c r="FM75" s="179"/>
      <c r="FN75" s="179"/>
      <c r="FO75" s="179"/>
      <c r="FP75" s="179"/>
      <c r="FQ75" s="179"/>
      <c r="FR75" s="179"/>
      <c r="FS75" s="179"/>
      <c r="FT75" s="179"/>
      <c r="FU75" s="179"/>
      <c r="FV75" s="179"/>
      <c r="FW75" s="179"/>
      <c r="FX75" s="179"/>
      <c r="FY75" s="179"/>
      <c r="FZ75" s="179"/>
      <c r="GA75" s="179"/>
      <c r="GB75" s="179"/>
      <c r="GC75" s="179"/>
      <c r="GD75" s="179"/>
      <c r="GE75" s="179"/>
      <c r="GF75" s="179"/>
      <c r="GG75" s="179"/>
      <c r="GH75" s="179"/>
      <c r="GI75" s="179"/>
      <c r="GJ75" s="179"/>
      <c r="GK75" s="179"/>
      <c r="GL75" s="179"/>
      <c r="GM75" s="179"/>
      <c r="GN75" s="179"/>
      <c r="GO75" s="179"/>
      <c r="GP75" s="179"/>
      <c r="GQ75" s="179"/>
      <c r="GR75" s="179"/>
      <c r="GS75" s="179"/>
      <c r="GT75" s="179"/>
      <c r="GU75" s="179"/>
      <c r="GV75" s="179"/>
      <c r="GW75" s="179"/>
      <c r="GX75" s="179"/>
      <c r="GY75" s="179"/>
      <c r="GZ75" s="179"/>
      <c r="HA75" s="179"/>
      <c r="HB75" s="179"/>
      <c r="HC75" s="179"/>
      <c r="HD75" s="179"/>
      <c r="HE75" s="179"/>
      <c r="HF75" s="179"/>
      <c r="HG75" s="179"/>
      <c r="HH75" s="179"/>
      <c r="HI75" s="179"/>
      <c r="HJ75" s="179"/>
      <c r="HK75" s="179"/>
      <c r="HL75" s="179"/>
      <c r="HM75" s="179"/>
      <c r="HN75" s="179"/>
      <c r="HO75" s="179"/>
      <c r="HP75" s="179"/>
      <c r="HQ75" s="179"/>
      <c r="HR75" s="179"/>
      <c r="HS75" s="179"/>
      <c r="HT75" s="179"/>
      <c r="HU75" s="179"/>
      <c r="HV75" s="179"/>
      <c r="HW75" s="179"/>
      <c r="HX75" s="179"/>
      <c r="HY75" s="179"/>
      <c r="HZ75" s="179"/>
      <c r="IA75" s="179"/>
      <c r="IB75" s="179"/>
    </row>
    <row r="76" spans="1:236" ht="13.5" thickBot="1" x14ac:dyDescent="0.25">
      <c r="C76" s="11" t="s">
        <v>1</v>
      </c>
      <c r="D76" s="12"/>
      <c r="G76" s="11"/>
      <c r="H76" s="12" t="s">
        <v>1</v>
      </c>
      <c r="L76" s="1075" t="s">
        <v>121</v>
      </c>
      <c r="M76" s="1076"/>
      <c r="N76" s="1076"/>
      <c r="O76" s="1076"/>
      <c r="P76" s="1077"/>
      <c r="Q76" s="178">
        <f>R76/2</f>
        <v>0</v>
      </c>
      <c r="R76" s="606">
        <f>SUM(R72:R75)</f>
        <v>0</v>
      </c>
    </row>
    <row r="77" spans="1:236" ht="15.75" thickBot="1" x14ac:dyDescent="0.25">
      <c r="C77" s="11"/>
      <c r="D77" s="12"/>
      <c r="G77" s="11"/>
      <c r="H77" s="12"/>
      <c r="L77" s="983" t="s">
        <v>208</v>
      </c>
      <c r="M77" s="444"/>
      <c r="N77" s="991" t="s">
        <v>209</v>
      </c>
      <c r="O77" s="991"/>
      <c r="P77" s="986">
        <v>0</v>
      </c>
      <c r="Q77" s="606">
        <f>P77*Q76</f>
        <v>0</v>
      </c>
      <c r="R77" s="606">
        <f>Q77*2</f>
        <v>0</v>
      </c>
    </row>
    <row r="78" spans="1:236" ht="15.75" thickBot="1" x14ac:dyDescent="0.25">
      <c r="C78" s="11"/>
      <c r="D78" s="12"/>
      <c r="G78" s="11"/>
      <c r="H78" s="12"/>
      <c r="L78" s="987" t="s">
        <v>210</v>
      </c>
      <c r="M78" s="448"/>
      <c r="N78" s="988"/>
      <c r="O78" s="988"/>
      <c r="P78" s="988"/>
      <c r="Q78" s="605">
        <f>Q77+Q76</f>
        <v>0</v>
      </c>
      <c r="R78" s="605">
        <f>Q78*2</f>
        <v>0</v>
      </c>
    </row>
    <row r="79" spans="1:236" x14ac:dyDescent="0.2">
      <c r="C79" s="11" t="s">
        <v>1</v>
      </c>
      <c r="D79" s="12"/>
      <c r="G79" s="11"/>
      <c r="H79" s="12"/>
    </row>
    <row r="80" spans="1:236" x14ac:dyDescent="0.2">
      <c r="C80" s="11" t="s">
        <v>1</v>
      </c>
      <c r="D80" s="12"/>
      <c r="G80" s="11"/>
      <c r="H80" s="12"/>
    </row>
    <row r="81" spans="3:8" ht="13.5" hidden="1" thickBot="1" x14ac:dyDescent="0.25">
      <c r="C81" s="18" t="s">
        <v>1</v>
      </c>
      <c r="D81" s="19"/>
      <c r="G81" s="18"/>
      <c r="H81" s="19"/>
    </row>
  </sheetData>
  <sheetProtection password="C93B" sheet="1" objects="1" scenarios="1" selectLockedCells="1"/>
  <mergeCells count="85">
    <mergeCell ref="M1:R1"/>
    <mergeCell ref="L5:R5"/>
    <mergeCell ref="I6:J6"/>
    <mergeCell ref="A65:A70"/>
    <mergeCell ref="K1:L1"/>
    <mergeCell ref="M7:N7"/>
    <mergeCell ref="A3:B3"/>
    <mergeCell ref="C5:D5"/>
    <mergeCell ref="A1:B1"/>
    <mergeCell ref="C1:J1"/>
    <mergeCell ref="G6:H6"/>
    <mergeCell ref="A42:A51"/>
    <mergeCell ref="A8:A14"/>
    <mergeCell ref="C6:D6"/>
    <mergeCell ref="E6:F6"/>
    <mergeCell ref="E5:F5"/>
    <mergeCell ref="G5:H5"/>
    <mergeCell ref="X5:Y5"/>
    <mergeCell ref="Z5:AA5"/>
    <mergeCell ref="M9:N9"/>
    <mergeCell ref="AB5:AC5"/>
    <mergeCell ref="X6:Y6"/>
    <mergeCell ref="Z6:AA6"/>
    <mergeCell ref="AB6:AC6"/>
    <mergeCell ref="V8:V14"/>
    <mergeCell ref="L8:L16"/>
    <mergeCell ref="A53:A60"/>
    <mergeCell ref="V42:V51"/>
    <mergeCell ref="V53:V60"/>
    <mergeCell ref="A33:A40"/>
    <mergeCell ref="V33:V40"/>
    <mergeCell ref="M45:N45"/>
    <mergeCell ref="L38:L46"/>
    <mergeCell ref="M53:N53"/>
    <mergeCell ref="M38:N38"/>
    <mergeCell ref="M54:N54"/>
    <mergeCell ref="L53:L54"/>
    <mergeCell ref="M40:N40"/>
    <mergeCell ref="M39:N39"/>
    <mergeCell ref="M43:N43"/>
    <mergeCell ref="M41:N41"/>
    <mergeCell ref="M42:N42"/>
    <mergeCell ref="A16:A19"/>
    <mergeCell ref="A21:A31"/>
    <mergeCell ref="M8:N8"/>
    <mergeCell ref="AI7:AJ7"/>
    <mergeCell ref="AD7:AG7"/>
    <mergeCell ref="M29:N29"/>
    <mergeCell ref="V16:V19"/>
    <mergeCell ref="M26:R26"/>
    <mergeCell ref="M24:N24"/>
    <mergeCell ref="AF64:AK64"/>
    <mergeCell ref="AD62:AE62"/>
    <mergeCell ref="AD63:AE63"/>
    <mergeCell ref="L71:P71"/>
    <mergeCell ref="AB62:AC62"/>
    <mergeCell ref="Z63:AA63"/>
    <mergeCell ref="AB63:AC63"/>
    <mergeCell ref="Z62:AA62"/>
    <mergeCell ref="X64:AE64"/>
    <mergeCell ref="V65:V69"/>
    <mergeCell ref="AK7:AL7"/>
    <mergeCell ref="L35:L36"/>
    <mergeCell ref="X7:AC7"/>
    <mergeCell ref="M22:N22"/>
    <mergeCell ref="L21:L29"/>
    <mergeCell ref="M23:N23"/>
    <mergeCell ref="V21:V31"/>
    <mergeCell ref="M21:R21"/>
    <mergeCell ref="M36:N36"/>
    <mergeCell ref="M35:N35"/>
    <mergeCell ref="M27:N27"/>
    <mergeCell ref="M28:N28"/>
    <mergeCell ref="M33:N33"/>
    <mergeCell ref="C62:D62"/>
    <mergeCell ref="E63:F63"/>
    <mergeCell ref="G73:H73"/>
    <mergeCell ref="E62:F62"/>
    <mergeCell ref="G72:H72"/>
    <mergeCell ref="N77:O77"/>
    <mergeCell ref="C73:D73"/>
    <mergeCell ref="C72:D72"/>
    <mergeCell ref="C63:D63"/>
    <mergeCell ref="I63:J63"/>
    <mergeCell ref="L76:P76"/>
  </mergeCells>
  <phoneticPr fontId="7" type="noConversion"/>
  <printOptions horizontalCentered="1"/>
  <pageMargins left="0" right="0" top="0.5" bottom="0.5" header="0" footer="0"/>
  <pageSetup scale="71" orientation="portrait" r:id="rId1"/>
  <headerFooter alignWithMargins="0">
    <oddHeader>&amp;C&amp;"Arial,Bold"&amp;14&amp;A</oddHeader>
    <oddFooter>&amp;C&amp;"Arial,Bold"&amp;12&amp;D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showGridLines="0" topLeftCell="A7" workbookViewId="0">
      <selection activeCell="E40" sqref="E40"/>
    </sheetView>
  </sheetViews>
  <sheetFormatPr defaultColWidth="9.140625" defaultRowHeight="15" zeroHeight="1" x14ac:dyDescent="0.2"/>
  <cols>
    <col min="1" max="1" width="3.28515625" style="396" bestFit="1" customWidth="1"/>
    <col min="2" max="2" width="16.5703125" style="396" customWidth="1"/>
    <col min="3" max="3" width="8.7109375" style="396" customWidth="1"/>
    <col min="4" max="4" width="9.140625" style="396" bestFit="1" customWidth="1"/>
    <col min="5" max="5" width="8.7109375" style="403" customWidth="1"/>
    <col min="6" max="6" width="20.28515625" style="399" customWidth="1"/>
    <col min="7" max="7" width="21.140625" style="401" customWidth="1"/>
    <col min="8" max="12" width="9.140625" style="396" customWidth="1"/>
    <col min="13" max="13" width="21.7109375" style="396" hidden="1" customWidth="1"/>
    <col min="14" max="14" width="16.5703125" style="396" hidden="1" customWidth="1"/>
    <col min="15" max="17" width="9.140625" style="396" hidden="1" customWidth="1"/>
    <col min="18" max="20" width="14.28515625" style="396" hidden="1" customWidth="1"/>
    <col min="21" max="22" width="0" style="396" hidden="1" customWidth="1"/>
    <col min="23" max="16384" width="9.140625" style="396"/>
  </cols>
  <sheetData>
    <row r="1" spans="1:22" x14ac:dyDescent="0.2"/>
    <row r="2" spans="1:22" x14ac:dyDescent="0.2"/>
    <row r="3" spans="1:22" ht="15.75" thickBot="1" x14ac:dyDescent="0.25">
      <c r="A3" s="394" t="s">
        <v>0</v>
      </c>
      <c r="B3" s="395"/>
      <c r="C3" s="1121"/>
      <c r="D3" s="1121"/>
      <c r="E3" s="1121"/>
      <c r="F3" s="1121"/>
      <c r="G3" s="1121"/>
    </row>
    <row r="4" spans="1:22" x14ac:dyDescent="0.2">
      <c r="A4" s="394"/>
      <c r="C4" s="397"/>
      <c r="D4" s="397"/>
      <c r="E4" s="398"/>
      <c r="G4" s="400"/>
    </row>
    <row r="5" spans="1:22" ht="15.75" thickBot="1" x14ac:dyDescent="0.25">
      <c r="A5" s="394" t="s">
        <v>2</v>
      </c>
      <c r="B5" s="395"/>
      <c r="C5" s="1121"/>
      <c r="D5" s="1121"/>
      <c r="E5" s="1121"/>
      <c r="F5" s="1121"/>
      <c r="G5" s="1121"/>
    </row>
    <row r="6" spans="1:22" x14ac:dyDescent="0.2">
      <c r="C6" s="397"/>
      <c r="D6" s="397"/>
      <c r="E6" s="398"/>
    </row>
    <row r="7" spans="1:22" x14ac:dyDescent="0.2">
      <c r="A7" s="1129" t="s">
        <v>3</v>
      </c>
      <c r="B7" s="1129"/>
      <c r="C7" s="402">
        <v>1</v>
      </c>
    </row>
    <row r="8" spans="1:22" x14ac:dyDescent="0.2"/>
    <row r="9" spans="1:22" ht="16.5" thickBot="1" x14ac:dyDescent="0.3">
      <c r="G9" s="404"/>
    </row>
    <row r="10" spans="1:22" ht="16.5" thickBot="1" x14ac:dyDescent="0.3">
      <c r="B10" s="405" t="s">
        <v>154</v>
      </c>
      <c r="C10" s="461" t="s">
        <v>77</v>
      </c>
      <c r="D10" s="462" t="s">
        <v>78</v>
      </c>
      <c r="E10" s="463" t="s">
        <v>86</v>
      </c>
      <c r="F10" s="580" t="s">
        <v>12</v>
      </c>
      <c r="G10" s="584" t="s">
        <v>155</v>
      </c>
      <c r="O10" s="1122" t="s">
        <v>34</v>
      </c>
      <c r="P10" s="1122"/>
      <c r="Q10" s="1122"/>
      <c r="R10" s="1122" t="s">
        <v>35</v>
      </c>
      <c r="S10" s="1122"/>
      <c r="T10" s="1122"/>
    </row>
    <row r="11" spans="1:22" ht="18" customHeight="1" x14ac:dyDescent="0.25">
      <c r="A11" s="1133" t="s">
        <v>136</v>
      </c>
      <c r="B11" s="570" t="s">
        <v>140</v>
      </c>
      <c r="C11" s="407"/>
      <c r="D11" s="408"/>
      <c r="E11" s="409"/>
      <c r="F11" s="581"/>
      <c r="G11" s="585"/>
      <c r="M11" s="1130" t="s">
        <v>136</v>
      </c>
      <c r="N11" s="406" t="s">
        <v>140</v>
      </c>
      <c r="O11" s="410"/>
      <c r="P11" s="410"/>
      <c r="Q11" s="410"/>
      <c r="R11" s="454"/>
      <c r="S11" s="411"/>
      <c r="T11" s="412"/>
    </row>
    <row r="12" spans="1:22" ht="18" customHeight="1" x14ac:dyDescent="0.25">
      <c r="A12" s="1134"/>
      <c r="B12" s="571" t="s">
        <v>137</v>
      </c>
      <c r="C12" s="414" t="s">
        <v>1</v>
      </c>
      <c r="D12" s="402" t="s">
        <v>1</v>
      </c>
      <c r="E12" s="415" t="s">
        <v>1</v>
      </c>
      <c r="F12" s="582">
        <f>G12/2</f>
        <v>0</v>
      </c>
      <c r="G12" s="586">
        <f>SUM(O12:Q12)</f>
        <v>0</v>
      </c>
      <c r="M12" s="1131"/>
      <c r="N12" s="413" t="s">
        <v>137</v>
      </c>
      <c r="O12" s="416" t="str">
        <f>IF(C12="X",R12,"")</f>
        <v/>
      </c>
      <c r="P12" s="416" t="str">
        <f>IF(D12="X",S12,"")</f>
        <v/>
      </c>
      <c r="Q12" s="416" t="str">
        <f>IF(E12="X",T12,"")</f>
        <v/>
      </c>
      <c r="R12" s="455">
        <v>1500</v>
      </c>
      <c r="S12" s="417">
        <v>1720</v>
      </c>
      <c r="T12" s="418">
        <v>2380</v>
      </c>
      <c r="V12" s="419"/>
    </row>
    <row r="13" spans="1:22" s="424" customFormat="1" ht="18" customHeight="1" x14ac:dyDescent="0.25">
      <c r="A13" s="1134"/>
      <c r="B13" s="572"/>
      <c r="C13" s="421"/>
      <c r="D13" s="422"/>
      <c r="E13" s="423"/>
      <c r="F13" s="583"/>
      <c r="G13" s="587"/>
      <c r="M13" s="1131"/>
      <c r="N13" s="420"/>
      <c r="O13" s="399"/>
      <c r="P13" s="399"/>
      <c r="Q13" s="399"/>
      <c r="R13" s="455"/>
      <c r="S13" s="417"/>
      <c r="T13" s="418"/>
    </row>
    <row r="14" spans="1:22" ht="18" customHeight="1" x14ac:dyDescent="0.25">
      <c r="A14" s="1134"/>
      <c r="B14" s="573" t="s">
        <v>141</v>
      </c>
      <c r="C14" s="426"/>
      <c r="D14" s="398"/>
      <c r="E14" s="427"/>
      <c r="F14" s="583"/>
      <c r="G14" s="587"/>
      <c r="M14" s="1131"/>
      <c r="N14" s="425" t="s">
        <v>141</v>
      </c>
      <c r="O14" s="399"/>
      <c r="P14" s="399"/>
      <c r="Q14" s="399"/>
      <c r="R14" s="455"/>
      <c r="S14" s="417"/>
      <c r="T14" s="418"/>
    </row>
    <row r="15" spans="1:22" ht="18" customHeight="1" x14ac:dyDescent="0.25">
      <c r="A15" s="1134"/>
      <c r="B15" s="574" t="s">
        <v>137</v>
      </c>
      <c r="C15" s="414"/>
      <c r="D15" s="402" t="s">
        <v>1</v>
      </c>
      <c r="E15" s="415"/>
      <c r="F15" s="582">
        <f>G15/2</f>
        <v>0</v>
      </c>
      <c r="G15" s="586">
        <f>SUM(O15:Q15)</f>
        <v>0</v>
      </c>
      <c r="M15" s="1131"/>
      <c r="N15" s="428" t="s">
        <v>137</v>
      </c>
      <c r="O15" s="416" t="str">
        <f>IF(C15="X",R15,"")</f>
        <v/>
      </c>
      <c r="P15" s="416" t="str">
        <f>IF(D15="X",S15,"")</f>
        <v/>
      </c>
      <c r="Q15" s="416" t="str">
        <f>IF(E15="X",T15,"")</f>
        <v/>
      </c>
      <c r="R15" s="455">
        <v>1760</v>
      </c>
      <c r="S15" s="417">
        <v>2200</v>
      </c>
      <c r="T15" s="418">
        <v>2860</v>
      </c>
    </row>
    <row r="16" spans="1:22" s="424" customFormat="1" ht="18" customHeight="1" x14ac:dyDescent="0.25">
      <c r="A16" s="1134"/>
      <c r="B16" s="575"/>
      <c r="C16" s="421"/>
      <c r="D16" s="422"/>
      <c r="E16" s="423"/>
      <c r="F16" s="583"/>
      <c r="G16" s="587"/>
      <c r="M16" s="1131"/>
      <c r="N16" s="429"/>
      <c r="O16" s="399"/>
      <c r="P16" s="399"/>
      <c r="Q16" s="399"/>
      <c r="R16" s="455"/>
      <c r="S16" s="417"/>
      <c r="T16" s="418"/>
    </row>
    <row r="17" spans="1:20" ht="18" customHeight="1" x14ac:dyDescent="0.25">
      <c r="A17" s="1134"/>
      <c r="B17" s="573" t="s">
        <v>142</v>
      </c>
      <c r="C17" s="426"/>
      <c r="D17" s="398"/>
      <c r="E17" s="427"/>
      <c r="F17" s="583"/>
      <c r="G17" s="587"/>
      <c r="M17" s="1131"/>
      <c r="N17" s="425" t="s">
        <v>142</v>
      </c>
      <c r="O17" s="399"/>
      <c r="P17" s="399"/>
      <c r="Q17" s="399"/>
      <c r="R17" s="455"/>
      <c r="S17" s="417"/>
      <c r="T17" s="418"/>
    </row>
    <row r="18" spans="1:20" ht="18" customHeight="1" x14ac:dyDescent="0.25">
      <c r="A18" s="1134"/>
      <c r="B18" s="574" t="s">
        <v>137</v>
      </c>
      <c r="C18" s="414"/>
      <c r="D18" s="402" t="s">
        <v>1</v>
      </c>
      <c r="E18" s="415"/>
      <c r="F18" s="582">
        <f>G18/2</f>
        <v>0</v>
      </c>
      <c r="G18" s="586">
        <f>SUM(O18:Q18)</f>
        <v>0</v>
      </c>
      <c r="M18" s="1131"/>
      <c r="N18" s="428" t="s">
        <v>137</v>
      </c>
      <c r="O18" s="416" t="str">
        <f>IF(C18="X",R18,"")</f>
        <v/>
      </c>
      <c r="P18" s="416" t="str">
        <f>IF(D18="X",S18,"")</f>
        <v/>
      </c>
      <c r="Q18" s="416" t="str">
        <f>IF(E18="X",T18,"")</f>
        <v/>
      </c>
      <c r="R18" s="455">
        <v>2300</v>
      </c>
      <c r="S18" s="417">
        <v>2740</v>
      </c>
      <c r="T18" s="418">
        <v>3860</v>
      </c>
    </row>
    <row r="19" spans="1:20" s="424" customFormat="1" ht="18" customHeight="1" x14ac:dyDescent="0.25">
      <c r="A19" s="1134"/>
      <c r="B19" s="576"/>
      <c r="C19" s="421"/>
      <c r="D19" s="422"/>
      <c r="E19" s="423"/>
      <c r="F19" s="583"/>
      <c r="G19" s="587"/>
      <c r="M19" s="1131"/>
      <c r="N19" s="430"/>
      <c r="O19" s="399"/>
      <c r="P19" s="399"/>
      <c r="Q19" s="399"/>
      <c r="R19" s="455"/>
      <c r="S19" s="417"/>
      <c r="T19" s="418"/>
    </row>
    <row r="20" spans="1:20" ht="18" customHeight="1" x14ac:dyDescent="0.25">
      <c r="A20" s="1134"/>
      <c r="B20" s="577" t="s">
        <v>143</v>
      </c>
      <c r="C20" s="426"/>
      <c r="D20" s="398" t="s">
        <v>1</v>
      </c>
      <c r="E20" s="427"/>
      <c r="F20" s="583"/>
      <c r="G20" s="587"/>
      <c r="M20" s="1131"/>
      <c r="N20" s="431" t="s">
        <v>143</v>
      </c>
      <c r="O20" s="399"/>
      <c r="P20" s="399"/>
      <c r="Q20" s="399"/>
      <c r="R20" s="455"/>
      <c r="S20" s="417"/>
      <c r="T20" s="418"/>
    </row>
    <row r="21" spans="1:20" ht="18" customHeight="1" x14ac:dyDescent="0.25">
      <c r="A21" s="1134"/>
      <c r="B21" s="571" t="s">
        <v>137</v>
      </c>
      <c r="C21" s="414"/>
      <c r="D21" s="402" t="s">
        <v>1</v>
      </c>
      <c r="E21" s="415"/>
      <c r="F21" s="582">
        <f>G21/2</f>
        <v>0</v>
      </c>
      <c r="G21" s="586">
        <f>SUM(O21:Q21)</f>
        <v>0</v>
      </c>
      <c r="M21" s="1131"/>
      <c r="N21" s="413" t="s">
        <v>137</v>
      </c>
      <c r="O21" s="416" t="str">
        <f>IF(C21="X",R21,"")</f>
        <v/>
      </c>
      <c r="P21" s="416" t="str">
        <f>IF(D21="X",S21,"")</f>
        <v/>
      </c>
      <c r="Q21" s="416" t="str">
        <f>IF(E21="X",T21,"")</f>
        <v/>
      </c>
      <c r="R21" s="455">
        <v>4660</v>
      </c>
      <c r="S21" s="417">
        <v>5620</v>
      </c>
      <c r="T21" s="418">
        <v>7160</v>
      </c>
    </row>
    <row r="22" spans="1:20" s="424" customFormat="1" ht="18" customHeight="1" x14ac:dyDescent="0.25">
      <c r="A22" s="1134"/>
      <c r="B22" s="572"/>
      <c r="C22" s="421"/>
      <c r="D22" s="422" t="s">
        <v>1</v>
      </c>
      <c r="E22" s="423"/>
      <c r="F22" s="583"/>
      <c r="G22" s="587"/>
      <c r="M22" s="1131"/>
      <c r="N22" s="420"/>
      <c r="O22" s="399"/>
      <c r="P22" s="399"/>
      <c r="Q22" s="399"/>
      <c r="R22" s="455"/>
      <c r="S22" s="417"/>
      <c r="T22" s="418"/>
    </row>
    <row r="23" spans="1:20" ht="18" customHeight="1" x14ac:dyDescent="0.25">
      <c r="A23" s="1134"/>
      <c r="B23" s="577" t="s">
        <v>144</v>
      </c>
      <c r="C23" s="426"/>
      <c r="D23" s="398"/>
      <c r="E23" s="427"/>
      <c r="F23" s="583"/>
      <c r="G23" s="587"/>
      <c r="M23" s="1131"/>
      <c r="N23" s="431" t="s">
        <v>144</v>
      </c>
      <c r="O23" s="399"/>
      <c r="P23" s="399"/>
      <c r="Q23" s="399"/>
      <c r="R23" s="455"/>
      <c r="S23" s="417"/>
      <c r="T23" s="418"/>
    </row>
    <row r="24" spans="1:20" ht="18" customHeight="1" x14ac:dyDescent="0.25">
      <c r="A24" s="1134"/>
      <c r="B24" s="571" t="s">
        <v>137</v>
      </c>
      <c r="C24" s="414"/>
      <c r="D24" s="402" t="s">
        <v>1</v>
      </c>
      <c r="E24" s="415"/>
      <c r="F24" s="582">
        <f>G24/2</f>
        <v>0</v>
      </c>
      <c r="G24" s="586">
        <f>SUM(O24:Q24)</f>
        <v>0</v>
      </c>
      <c r="M24" s="1131"/>
      <c r="N24" s="413" t="s">
        <v>137</v>
      </c>
      <c r="O24" s="416" t="str">
        <f t="shared" ref="O24:Q25" si="0">IF(C24="X",R24,"")</f>
        <v/>
      </c>
      <c r="P24" s="416" t="str">
        <f t="shared" si="0"/>
        <v/>
      </c>
      <c r="Q24" s="416" t="str">
        <f t="shared" si="0"/>
        <v/>
      </c>
      <c r="R24" s="455">
        <v>6400</v>
      </c>
      <c r="S24" s="417">
        <v>6900</v>
      </c>
      <c r="T24" s="418">
        <v>10240</v>
      </c>
    </row>
    <row r="25" spans="1:20" ht="18" customHeight="1" x14ac:dyDescent="0.25">
      <c r="A25" s="1134"/>
      <c r="B25" s="571" t="s">
        <v>17</v>
      </c>
      <c r="C25" s="414"/>
      <c r="D25" s="402" t="s">
        <v>1</v>
      </c>
      <c r="E25" s="415"/>
      <c r="F25" s="582">
        <f>G25/2</f>
        <v>0</v>
      </c>
      <c r="G25" s="586">
        <f>SUM(O25:Q25)</f>
        <v>0</v>
      </c>
      <c r="M25" s="1131"/>
      <c r="N25" s="413" t="s">
        <v>17</v>
      </c>
      <c r="O25" s="416" t="str">
        <f t="shared" si="0"/>
        <v/>
      </c>
      <c r="P25" s="416" t="str">
        <f t="shared" si="0"/>
        <v/>
      </c>
      <c r="Q25" s="416" t="str">
        <f t="shared" si="0"/>
        <v/>
      </c>
      <c r="R25" s="455">
        <v>8920</v>
      </c>
      <c r="S25" s="417">
        <v>11340</v>
      </c>
      <c r="T25" s="418">
        <v>13720</v>
      </c>
    </row>
    <row r="26" spans="1:20" s="424" customFormat="1" ht="18" customHeight="1" x14ac:dyDescent="0.25">
      <c r="A26" s="1134"/>
      <c r="B26" s="572"/>
      <c r="C26" s="421"/>
      <c r="D26" s="422" t="s">
        <v>1</v>
      </c>
      <c r="E26" s="423"/>
      <c r="F26" s="583"/>
      <c r="G26" s="587"/>
      <c r="M26" s="1131"/>
      <c r="N26" s="420"/>
      <c r="O26" s="399"/>
      <c r="P26" s="399"/>
      <c r="Q26" s="399"/>
      <c r="R26" s="455"/>
      <c r="S26" s="417"/>
      <c r="T26" s="418"/>
    </row>
    <row r="27" spans="1:20" ht="18" customHeight="1" x14ac:dyDescent="0.25">
      <c r="A27" s="1134"/>
      <c r="B27" s="577" t="s">
        <v>145</v>
      </c>
      <c r="C27" s="426"/>
      <c r="D27" s="398"/>
      <c r="E27" s="427"/>
      <c r="F27" s="583"/>
      <c r="G27" s="587"/>
      <c r="M27" s="1131"/>
      <c r="N27" s="432" t="s">
        <v>145</v>
      </c>
      <c r="O27" s="399"/>
      <c r="P27" s="399"/>
      <c r="Q27" s="399"/>
      <c r="R27" s="455"/>
      <c r="S27" s="417"/>
      <c r="T27" s="418"/>
    </row>
    <row r="28" spans="1:20" ht="18" customHeight="1" thickBot="1" x14ac:dyDescent="0.3">
      <c r="A28" s="1135"/>
      <c r="B28" s="578" t="s">
        <v>17</v>
      </c>
      <c r="C28" s="434"/>
      <c r="D28" s="435" t="s">
        <v>1</v>
      </c>
      <c r="E28" s="436"/>
      <c r="F28" s="453">
        <f>G28/2</f>
        <v>0</v>
      </c>
      <c r="G28" s="588">
        <f>SUM(O28:Q28)</f>
        <v>0</v>
      </c>
      <c r="M28" s="1132"/>
      <c r="N28" s="433" t="s">
        <v>17</v>
      </c>
      <c r="O28" s="437" t="str">
        <f>IF(C28="X",R28,"")</f>
        <v/>
      </c>
      <c r="P28" s="437" t="str">
        <f>IF(D28="X",S28,"")</f>
        <v/>
      </c>
      <c r="Q28" s="437" t="str">
        <f>IF(E28="X",T28,"")</f>
        <v/>
      </c>
      <c r="R28" s="456">
        <v>11140</v>
      </c>
      <c r="S28" s="438">
        <v>13460</v>
      </c>
      <c r="T28" s="439">
        <v>15960</v>
      </c>
    </row>
    <row r="29" spans="1:20" ht="15.75" x14ac:dyDescent="0.25">
      <c r="B29" s="495" t="s">
        <v>152</v>
      </c>
      <c r="C29" s="398"/>
      <c r="D29" s="398"/>
      <c r="E29" s="398"/>
      <c r="G29" s="440"/>
    </row>
    <row r="30" spans="1:20" ht="15.75" x14ac:dyDescent="0.25">
      <c r="B30" s="441"/>
      <c r="C30" s="398"/>
      <c r="D30" s="398"/>
      <c r="E30" s="398"/>
      <c r="G30" s="440"/>
    </row>
    <row r="31" spans="1:20" ht="15.75" thickBot="1" x14ac:dyDescent="0.25"/>
    <row r="32" spans="1:20" ht="16.5" thickBot="1" x14ac:dyDescent="0.3">
      <c r="A32" s="1136" t="s">
        <v>163</v>
      </c>
      <c r="B32" s="1137"/>
      <c r="C32" s="1137"/>
      <c r="D32" s="1137"/>
      <c r="E32" s="1138"/>
      <c r="F32" s="1138"/>
      <c r="G32" s="1139"/>
      <c r="M32" s="1126" t="s">
        <v>138</v>
      </c>
      <c r="N32" s="1127"/>
      <c r="O32" s="1127"/>
      <c r="P32" s="1127"/>
      <c r="Q32" s="1127"/>
      <c r="R32" s="1127"/>
      <c r="S32" s="1127"/>
      <c r="T32" s="1128"/>
    </row>
    <row r="33" spans="1:20" x14ac:dyDescent="0.2">
      <c r="A33" s="579" t="s">
        <v>110</v>
      </c>
      <c r="B33" s="536"/>
      <c r="C33" s="536"/>
      <c r="D33" s="536"/>
      <c r="E33" s="442" t="s">
        <v>1</v>
      </c>
      <c r="F33" s="452">
        <f>G33/2</f>
        <v>0</v>
      </c>
      <c r="G33" s="589">
        <f>IF(E33="x",R33,0)</f>
        <v>0</v>
      </c>
      <c r="M33" s="443" t="s">
        <v>110</v>
      </c>
      <c r="N33" s="444"/>
      <c r="O33" s="444"/>
      <c r="P33" s="444"/>
      <c r="Q33" s="459"/>
      <c r="R33" s="457">
        <v>800</v>
      </c>
      <c r="S33" s="445"/>
      <c r="T33" s="446"/>
    </row>
    <row r="34" spans="1:20" ht="15.75" thickBot="1" x14ac:dyDescent="0.25">
      <c r="A34" s="447" t="s">
        <v>111</v>
      </c>
      <c r="B34" s="448"/>
      <c r="C34" s="448"/>
      <c r="D34" s="448"/>
      <c r="E34" s="535" t="s">
        <v>1</v>
      </c>
      <c r="F34" s="453">
        <f>G34/2</f>
        <v>0</v>
      </c>
      <c r="G34" s="588">
        <f>IF(E34="x",R34,0)</f>
        <v>0</v>
      </c>
      <c r="M34" s="447" t="s">
        <v>111</v>
      </c>
      <c r="N34" s="448"/>
      <c r="O34" s="448"/>
      <c r="P34" s="448"/>
      <c r="Q34" s="460"/>
      <c r="R34" s="458">
        <v>1200</v>
      </c>
      <c r="S34" s="449"/>
      <c r="T34" s="450"/>
    </row>
    <row r="35" spans="1:20" x14ac:dyDescent="0.2">
      <c r="G35" s="440"/>
      <c r="O35" s="424"/>
      <c r="P35" s="424"/>
      <c r="Q35" s="424"/>
    </row>
    <row r="36" spans="1:20" ht="15.75" thickBot="1" x14ac:dyDescent="0.25">
      <c r="G36" s="440"/>
    </row>
    <row r="37" spans="1:20" x14ac:dyDescent="0.2">
      <c r="A37" s="537" t="s">
        <v>160</v>
      </c>
      <c r="B37" s="538"/>
      <c r="C37" s="538"/>
      <c r="D37" s="539"/>
      <c r="E37" s="520"/>
      <c r="F37" s="540">
        <f>G37/2</f>
        <v>0</v>
      </c>
      <c r="G37" s="589">
        <f>SUM(G11:G28)</f>
        <v>0</v>
      </c>
    </row>
    <row r="38" spans="1:20" ht="15.75" thickBot="1" x14ac:dyDescent="0.25">
      <c r="A38" s="497" t="s">
        <v>161</v>
      </c>
      <c r="B38" s="496"/>
      <c r="C38" s="496"/>
      <c r="D38" s="496"/>
      <c r="E38" s="521"/>
      <c r="F38" s="498">
        <f>G38/2</f>
        <v>0</v>
      </c>
      <c r="G38" s="590">
        <f>SUM(G33:G34)*$C$7</f>
        <v>0</v>
      </c>
    </row>
    <row r="39" spans="1:20" ht="16.5" thickBot="1" x14ac:dyDescent="0.3">
      <c r="A39" s="1123" t="s">
        <v>139</v>
      </c>
      <c r="B39" s="1124"/>
      <c r="C39" s="1124"/>
      <c r="D39" s="1124"/>
      <c r="E39" s="1125"/>
      <c r="F39" s="451">
        <f>G39/2</f>
        <v>0</v>
      </c>
      <c r="G39" s="591">
        <f>SUM(G37:G38)</f>
        <v>0</v>
      </c>
    </row>
    <row r="40" spans="1:20" ht="15.75" thickBot="1" x14ac:dyDescent="0.25">
      <c r="A40" s="983" t="s">
        <v>208</v>
      </c>
      <c r="B40" s="444"/>
      <c r="C40" s="984"/>
      <c r="D40" s="985" t="s">
        <v>209</v>
      </c>
      <c r="E40" s="986">
        <v>0</v>
      </c>
      <c r="F40" s="606">
        <f>E40*F39</f>
        <v>0</v>
      </c>
      <c r="G40" s="606">
        <f>F40*2</f>
        <v>0</v>
      </c>
    </row>
    <row r="41" spans="1:20" ht="15.75" thickBot="1" x14ac:dyDescent="0.25">
      <c r="A41" s="987" t="s">
        <v>210</v>
      </c>
      <c r="B41" s="448"/>
      <c r="C41" s="988"/>
      <c r="D41" s="988"/>
      <c r="E41" s="988"/>
      <c r="F41" s="605">
        <f>F40+F39</f>
        <v>0</v>
      </c>
      <c r="G41" s="605">
        <f>F41*2</f>
        <v>0</v>
      </c>
    </row>
    <row r="42" spans="1:20" ht="15.75" x14ac:dyDescent="0.25">
      <c r="A42" s="990"/>
      <c r="B42" s="990"/>
      <c r="C42" s="990"/>
      <c r="D42" s="990"/>
      <c r="E42" s="990"/>
      <c r="F42" s="419"/>
      <c r="G42" s="419"/>
    </row>
    <row r="43" spans="1:20" x14ac:dyDescent="0.2"/>
  </sheetData>
  <sheetProtection password="C93B" sheet="1" objects="1" scenarios="1" selectLockedCells="1"/>
  <mergeCells count="10">
    <mergeCell ref="C3:G3"/>
    <mergeCell ref="R10:T10"/>
    <mergeCell ref="O10:Q10"/>
    <mergeCell ref="A39:E39"/>
    <mergeCell ref="M32:T32"/>
    <mergeCell ref="A7:B7"/>
    <mergeCell ref="C5:G5"/>
    <mergeCell ref="M11:M28"/>
    <mergeCell ref="A11:A28"/>
    <mergeCell ref="A32:G32"/>
  </mergeCells>
  <phoneticPr fontId="7" type="noConversion"/>
  <printOptions horizontalCentered="1" verticalCentered="1"/>
  <pageMargins left="0" right="0" top="1.25" bottom="0.75" header="0.5" footer="0.25"/>
  <pageSetup orientation="portrait" r:id="rId1"/>
  <headerFooter alignWithMargins="0">
    <oddHeader>&amp;C&amp;"Arial,Bold"&amp;14&amp;A</oddHeader>
    <oddFooter>&amp;C&amp;"Arial,Bold"&amp;12&amp;D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3"/>
  <sheetViews>
    <sheetView showGridLines="0" tabSelected="1" topLeftCell="A25" workbookViewId="0">
      <selection activeCell="K30" sqref="K30"/>
    </sheetView>
  </sheetViews>
  <sheetFormatPr defaultColWidth="9.140625" defaultRowHeight="12.75" zeroHeight="1" x14ac:dyDescent="0.2"/>
  <cols>
    <col min="1" max="1" width="3.28515625" style="24" bestFit="1" customWidth="1"/>
    <col min="2" max="2" width="18.140625" style="219" bestFit="1" customWidth="1"/>
    <col min="3" max="4" width="5" style="23" bestFit="1" customWidth="1"/>
    <col min="5" max="6" width="11.7109375" style="181" customWidth="1"/>
    <col min="7" max="7" width="2.85546875" style="24" customWidth="1"/>
    <col min="8" max="8" width="11" style="25" customWidth="1"/>
    <col min="9" max="9" width="11.28515625" style="213" bestFit="1" customWidth="1"/>
    <col min="10" max="10" width="12.5703125" style="213" customWidth="1"/>
    <col min="11" max="11" width="3.5703125" style="26" customWidth="1"/>
    <col min="12" max="16" width="11.7109375" style="280" customWidth="1"/>
    <col min="17" max="17" width="11.7109375" style="280" hidden="1" customWidth="1"/>
    <col min="18" max="18" width="3.28515625" style="24" hidden="1" customWidth="1"/>
    <col min="19" max="19" width="18.140625" style="24" hidden="1" customWidth="1"/>
    <col min="20" max="21" width="8.140625" style="36" hidden="1" customWidth="1"/>
    <col min="22" max="22" width="7.7109375" style="176" hidden="1" customWidth="1"/>
    <col min="23" max="23" width="7.7109375" style="177" hidden="1" customWidth="1"/>
    <col min="24" max="25" width="9.140625" style="24" hidden="1" customWidth="1"/>
    <col min="26" max="27" width="10.140625" style="25" hidden="1" customWidth="1"/>
    <col min="28" max="28" width="12.85546875" style="281" hidden="1" customWidth="1"/>
    <col min="29" max="31" width="0" style="24" hidden="1" customWidth="1"/>
    <col min="32" max="16384" width="9.140625" style="24"/>
  </cols>
  <sheetData>
    <row r="1" spans="1:28" x14ac:dyDescent="0.2"/>
    <row r="2" spans="1:28" x14ac:dyDescent="0.2"/>
    <row r="3" spans="1:28" ht="13.5" thickBot="1" x14ac:dyDescent="0.25">
      <c r="A3" s="1066" t="s">
        <v>0</v>
      </c>
      <c r="B3" s="1066"/>
      <c r="C3" s="1067"/>
      <c r="D3" s="1067"/>
      <c r="E3" s="1067"/>
      <c r="F3" s="1067"/>
      <c r="G3" s="1067"/>
      <c r="H3" s="1067"/>
      <c r="N3" s="314"/>
      <c r="O3" s="314"/>
      <c r="P3" s="314"/>
      <c r="Q3" s="314"/>
      <c r="T3" s="24"/>
      <c r="U3" s="24"/>
      <c r="V3" s="27"/>
      <c r="W3" s="28"/>
      <c r="AB3" s="25"/>
    </row>
    <row r="4" spans="1:28" x14ac:dyDescent="0.2">
      <c r="C4" s="29"/>
      <c r="D4" s="29"/>
      <c r="E4" s="36"/>
      <c r="F4" s="36"/>
      <c r="L4" s="180"/>
      <c r="M4" s="180"/>
      <c r="N4" s="180"/>
      <c r="O4" s="180"/>
      <c r="P4" s="180"/>
      <c r="Q4" s="180"/>
      <c r="T4" s="24"/>
      <c r="U4" s="24"/>
      <c r="V4" s="27"/>
      <c r="W4" s="28"/>
      <c r="AB4" s="25"/>
    </row>
    <row r="5" spans="1:28" ht="13.5" thickBot="1" x14ac:dyDescent="0.25">
      <c r="A5" s="1066" t="s">
        <v>2</v>
      </c>
      <c r="B5" s="1066"/>
      <c r="C5" s="1067" t="s">
        <v>1</v>
      </c>
      <c r="D5" s="1067"/>
      <c r="E5" s="1067"/>
      <c r="F5" s="1067"/>
      <c r="G5" s="1067"/>
      <c r="H5" s="1067"/>
      <c r="J5" s="26"/>
      <c r="K5" s="25"/>
      <c r="L5" s="180"/>
      <c r="M5" s="180"/>
      <c r="N5" s="180"/>
      <c r="O5" s="180"/>
      <c r="P5" s="180"/>
      <c r="Q5" s="180"/>
      <c r="T5" s="24"/>
      <c r="U5" s="27"/>
      <c r="V5" s="28"/>
      <c r="W5" s="24"/>
      <c r="Y5" s="25"/>
      <c r="AB5" s="24"/>
    </row>
    <row r="6" spans="1:28" ht="13.5" thickBot="1" x14ac:dyDescent="0.25">
      <c r="C6" s="29"/>
      <c r="D6" s="29"/>
      <c r="E6" s="36"/>
      <c r="F6" s="36"/>
      <c r="L6" s="180"/>
      <c r="M6" s="180"/>
      <c r="N6" s="180"/>
      <c r="O6" s="180"/>
      <c r="P6" s="180"/>
      <c r="Q6" s="180"/>
      <c r="T6" s="24"/>
      <c r="U6" s="24"/>
      <c r="V6" s="27"/>
      <c r="W6" s="28"/>
      <c r="AB6" s="25"/>
    </row>
    <row r="7" spans="1:28" ht="13.5" thickBot="1" x14ac:dyDescent="0.25">
      <c r="A7" s="1066" t="s">
        <v>3</v>
      </c>
      <c r="B7" s="1068"/>
      <c r="C7" s="709">
        <v>1</v>
      </c>
      <c r="D7" s="31"/>
      <c r="E7" s="36"/>
      <c r="F7" s="36"/>
      <c r="H7" s="33"/>
      <c r="I7" s="214"/>
      <c r="J7" s="214"/>
      <c r="K7" s="262"/>
      <c r="L7" s="34"/>
      <c r="M7" s="34"/>
      <c r="N7" s="34"/>
      <c r="O7" s="34"/>
      <c r="P7" s="34"/>
      <c r="Q7" s="34"/>
      <c r="R7" s="36"/>
      <c r="S7" s="36"/>
      <c r="U7" s="24"/>
      <c r="V7" s="27"/>
      <c r="W7" s="28"/>
      <c r="Z7" s="263"/>
      <c r="AB7" s="25"/>
    </row>
    <row r="8" spans="1:28" ht="13.5" thickBot="1" x14ac:dyDescent="0.25">
      <c r="A8" s="23"/>
      <c r="B8" s="21"/>
      <c r="C8" s="31"/>
      <c r="D8" s="31"/>
      <c r="E8" s="36"/>
      <c r="F8" s="36"/>
      <c r="H8" s="33"/>
      <c r="I8" s="214"/>
      <c r="J8" s="214"/>
      <c r="K8" s="262"/>
      <c r="L8" s="34"/>
      <c r="M8" s="34"/>
      <c r="N8" s="34"/>
      <c r="O8" s="34"/>
      <c r="P8" s="34"/>
      <c r="Q8" s="34"/>
      <c r="R8" s="36"/>
      <c r="S8" s="36"/>
      <c r="T8" s="56"/>
      <c r="U8" s="56"/>
      <c r="V8" s="37"/>
      <c r="W8" s="37"/>
      <c r="Z8" s="263"/>
      <c r="AB8" s="25"/>
    </row>
    <row r="9" spans="1:28" ht="15.75" thickBot="1" x14ac:dyDescent="0.3">
      <c r="B9" s="1064" t="s">
        <v>156</v>
      </c>
      <c r="C9" s="1064"/>
      <c r="D9" s="1064"/>
      <c r="E9" s="1064"/>
      <c r="F9" s="1064"/>
      <c r="H9" s="1064" t="s">
        <v>131</v>
      </c>
      <c r="I9" s="1064"/>
      <c r="J9" s="1064"/>
      <c r="K9" s="1064"/>
      <c r="L9" s="1064"/>
      <c r="M9" s="1064"/>
      <c r="N9" s="175"/>
      <c r="O9" s="175"/>
      <c r="P9" s="175"/>
      <c r="Q9" s="175"/>
      <c r="R9" s="30"/>
      <c r="S9" s="30"/>
      <c r="T9" s="1145" t="s">
        <v>146</v>
      </c>
      <c r="U9" s="1146"/>
      <c r="V9" s="1140" t="s">
        <v>146</v>
      </c>
      <c r="W9" s="1141"/>
      <c r="Z9" s="33"/>
      <c r="AA9" s="33"/>
      <c r="AB9" s="263"/>
    </row>
    <row r="10" spans="1:28" ht="15.75" thickBot="1" x14ac:dyDescent="0.3">
      <c r="C10" s="1147"/>
      <c r="D10" s="1147"/>
      <c r="E10" s="1148"/>
      <c r="F10" s="1148"/>
      <c r="H10" s="24"/>
      <c r="K10" s="23"/>
      <c r="L10" s="181"/>
      <c r="M10" s="181"/>
      <c r="N10" s="181"/>
      <c r="O10" s="181"/>
      <c r="P10" s="181"/>
      <c r="Q10" s="181"/>
      <c r="T10" s="315" t="s">
        <v>147</v>
      </c>
      <c r="U10" s="316" t="s">
        <v>148</v>
      </c>
      <c r="V10" s="317" t="s">
        <v>147</v>
      </c>
      <c r="W10" s="318" t="s">
        <v>148</v>
      </c>
      <c r="Z10" s="24"/>
      <c r="AA10" s="24"/>
      <c r="AB10" s="53"/>
    </row>
    <row r="11" spans="1:28" ht="26.25" thickBot="1" x14ac:dyDescent="0.25">
      <c r="B11" s="522" t="s">
        <v>9</v>
      </c>
      <c r="C11" s="464" t="s">
        <v>147</v>
      </c>
      <c r="D11" s="465" t="s">
        <v>148</v>
      </c>
      <c r="E11" s="466" t="s">
        <v>12</v>
      </c>
      <c r="F11" s="467" t="s">
        <v>13</v>
      </c>
      <c r="I11" s="1004" t="s">
        <v>149</v>
      </c>
      <c r="J11" s="1006"/>
      <c r="K11" s="592" t="s">
        <v>83</v>
      </c>
      <c r="L11" s="358" t="s">
        <v>12</v>
      </c>
      <c r="M11" s="359" t="s">
        <v>13</v>
      </c>
      <c r="N11" s="182"/>
      <c r="O11" s="182"/>
      <c r="P11" s="182"/>
      <c r="Q11" s="182"/>
      <c r="S11" s="50" t="s">
        <v>9</v>
      </c>
      <c r="T11" s="1149" t="s">
        <v>34</v>
      </c>
      <c r="U11" s="1150"/>
      <c r="V11" s="1021" t="s">
        <v>35</v>
      </c>
      <c r="W11" s="1022"/>
      <c r="Z11" s="1103" t="s">
        <v>122</v>
      </c>
      <c r="AA11" s="1104"/>
      <c r="AB11" s="506" t="s">
        <v>123</v>
      </c>
    </row>
    <row r="12" spans="1:28" ht="12.75" customHeight="1" x14ac:dyDescent="0.2">
      <c r="A12" s="1051" t="s">
        <v>14</v>
      </c>
      <c r="B12" s="365" t="s">
        <v>38</v>
      </c>
      <c r="C12" s="264"/>
      <c r="D12" s="730"/>
      <c r="E12" s="372">
        <f t="shared" ref="E12:E17" si="0">F12/2</f>
        <v>0</v>
      </c>
      <c r="F12" s="265">
        <f t="shared" ref="F12:F17" si="1">SUM(T12:U12)</f>
        <v>0</v>
      </c>
      <c r="H12" s="1045" t="s">
        <v>95</v>
      </c>
      <c r="I12" s="1101" t="s">
        <v>96</v>
      </c>
      <c r="J12" s="1102"/>
      <c r="K12" s="260" t="s">
        <v>1</v>
      </c>
      <c r="L12" s="282">
        <f>M12/2</f>
        <v>0</v>
      </c>
      <c r="M12" s="283">
        <f t="shared" ref="M12:M20" si="2">IF(K12="x",AB12,0)</f>
        <v>0</v>
      </c>
      <c r="N12" s="268"/>
      <c r="O12" s="268"/>
      <c r="P12" s="268"/>
      <c r="Q12" s="268"/>
      <c r="R12" s="1051" t="s">
        <v>14</v>
      </c>
      <c r="S12" s="299" t="s">
        <v>38</v>
      </c>
      <c r="T12" s="269" t="str">
        <f t="shared" ref="T12:U17" si="3">IF(C12="x",V12,"")</f>
        <v/>
      </c>
      <c r="U12" s="301" t="str">
        <f t="shared" si="3"/>
        <v/>
      </c>
      <c r="V12" s="319">
        <v>1020</v>
      </c>
      <c r="W12" s="320">
        <v>1460</v>
      </c>
      <c r="Y12" s="1142" t="s">
        <v>95</v>
      </c>
      <c r="Z12" s="1101" t="s">
        <v>96</v>
      </c>
      <c r="AA12" s="1102"/>
      <c r="AB12" s="321">
        <v>1440</v>
      </c>
    </row>
    <row r="13" spans="1:28" x14ac:dyDescent="0.2">
      <c r="A13" s="1052"/>
      <c r="B13" s="366" t="s">
        <v>39</v>
      </c>
      <c r="C13" s="270"/>
      <c r="D13" s="678"/>
      <c r="E13" s="285">
        <f t="shared" si="0"/>
        <v>0</v>
      </c>
      <c r="F13" s="271">
        <f t="shared" si="1"/>
        <v>0</v>
      </c>
      <c r="H13" s="1046"/>
      <c r="I13" s="1084" t="s">
        <v>97</v>
      </c>
      <c r="J13" s="1085"/>
      <c r="K13" s="360"/>
      <c r="L13" s="266">
        <f t="shared" ref="L13:L20" si="4">M13/2</f>
        <v>0</v>
      </c>
      <c r="M13" s="267">
        <f t="shared" si="2"/>
        <v>0</v>
      </c>
      <c r="N13" s="268"/>
      <c r="O13" s="268"/>
      <c r="P13" s="268"/>
      <c r="Q13" s="268"/>
      <c r="R13" s="1052"/>
      <c r="S13" s="154" t="s">
        <v>39</v>
      </c>
      <c r="T13" s="272" t="str">
        <f t="shared" si="3"/>
        <v/>
      </c>
      <c r="U13" s="286" t="str">
        <f t="shared" si="3"/>
        <v/>
      </c>
      <c r="V13" s="102">
        <v>1080</v>
      </c>
      <c r="W13" s="322">
        <v>1520</v>
      </c>
      <c r="Y13" s="1143"/>
      <c r="Z13" s="1084" t="s">
        <v>97</v>
      </c>
      <c r="AA13" s="1085"/>
      <c r="AB13" s="323">
        <v>3550</v>
      </c>
    </row>
    <row r="14" spans="1:28" x14ac:dyDescent="0.2">
      <c r="A14" s="1052"/>
      <c r="B14" s="363" t="s">
        <v>40</v>
      </c>
      <c r="C14" s="270"/>
      <c r="D14" s="374" t="s">
        <v>212</v>
      </c>
      <c r="E14" s="285">
        <f t="shared" si="0"/>
        <v>770</v>
      </c>
      <c r="F14" s="271">
        <f t="shared" si="1"/>
        <v>1540</v>
      </c>
      <c r="H14" s="1046"/>
      <c r="I14" s="1084" t="s">
        <v>98</v>
      </c>
      <c r="J14" s="1085"/>
      <c r="K14" s="360"/>
      <c r="L14" s="266">
        <f t="shared" si="4"/>
        <v>0</v>
      </c>
      <c r="M14" s="267">
        <f t="shared" si="2"/>
        <v>0</v>
      </c>
      <c r="N14" s="268"/>
      <c r="O14" s="268"/>
      <c r="P14" s="268"/>
      <c r="Q14" s="268"/>
      <c r="R14" s="1052"/>
      <c r="S14" s="298" t="s">
        <v>40</v>
      </c>
      <c r="T14" s="272" t="str">
        <f t="shared" si="3"/>
        <v/>
      </c>
      <c r="U14" s="286">
        <f t="shared" si="3"/>
        <v>1540</v>
      </c>
      <c r="V14" s="102">
        <v>1100</v>
      </c>
      <c r="W14" s="322">
        <v>1540</v>
      </c>
      <c r="Y14" s="1143"/>
      <c r="Z14" s="1084" t="s">
        <v>98</v>
      </c>
      <c r="AA14" s="1085"/>
      <c r="AB14" s="323">
        <v>900</v>
      </c>
    </row>
    <row r="15" spans="1:28" x14ac:dyDescent="0.2">
      <c r="A15" s="1052"/>
      <c r="B15" s="363" t="s">
        <v>41</v>
      </c>
      <c r="C15" s="270"/>
      <c r="D15" s="678"/>
      <c r="E15" s="285">
        <f t="shared" si="0"/>
        <v>0</v>
      </c>
      <c r="F15" s="271">
        <f t="shared" si="1"/>
        <v>0</v>
      </c>
      <c r="H15" s="1046"/>
      <c r="I15" s="1084" t="s">
        <v>80</v>
      </c>
      <c r="J15" s="1085"/>
      <c r="K15" s="360"/>
      <c r="L15" s="266">
        <f t="shared" si="4"/>
        <v>0</v>
      </c>
      <c r="M15" s="267">
        <f t="shared" si="2"/>
        <v>0</v>
      </c>
      <c r="N15" s="268"/>
      <c r="O15" s="268"/>
      <c r="P15" s="268"/>
      <c r="Q15" s="268"/>
      <c r="R15" s="1052"/>
      <c r="S15" s="298" t="s">
        <v>41</v>
      </c>
      <c r="T15" s="272" t="str">
        <f t="shared" si="3"/>
        <v/>
      </c>
      <c r="U15" s="286" t="str">
        <f t="shared" si="3"/>
        <v/>
      </c>
      <c r="V15" s="102">
        <v>1470</v>
      </c>
      <c r="W15" s="322">
        <v>1910</v>
      </c>
      <c r="Y15" s="1143"/>
      <c r="Z15" s="1084" t="s">
        <v>80</v>
      </c>
      <c r="AA15" s="1085"/>
      <c r="AB15" s="323">
        <v>3550</v>
      </c>
    </row>
    <row r="16" spans="1:28" x14ac:dyDescent="0.2">
      <c r="A16" s="1052"/>
      <c r="B16" s="363" t="s">
        <v>42</v>
      </c>
      <c r="C16" s="270"/>
      <c r="D16" s="678"/>
      <c r="E16" s="285">
        <f t="shared" si="0"/>
        <v>0</v>
      </c>
      <c r="F16" s="271">
        <f t="shared" si="1"/>
        <v>0</v>
      </c>
      <c r="H16" s="1046"/>
      <c r="I16" s="1084" t="s">
        <v>99</v>
      </c>
      <c r="J16" s="1085"/>
      <c r="K16" s="360" t="s">
        <v>212</v>
      </c>
      <c r="L16" s="266">
        <f t="shared" si="4"/>
        <v>370</v>
      </c>
      <c r="M16" s="267">
        <f t="shared" si="2"/>
        <v>740</v>
      </c>
      <c r="N16" s="268"/>
      <c r="O16" s="268"/>
      <c r="P16" s="268"/>
      <c r="Q16" s="268"/>
      <c r="R16" s="1052"/>
      <c r="S16" s="298" t="s">
        <v>42</v>
      </c>
      <c r="T16" s="272" t="str">
        <f t="shared" si="3"/>
        <v/>
      </c>
      <c r="U16" s="286" t="str">
        <f t="shared" si="3"/>
        <v/>
      </c>
      <c r="V16" s="102">
        <v>1760</v>
      </c>
      <c r="W16" s="322">
        <v>2200</v>
      </c>
      <c r="Y16" s="1143"/>
      <c r="Z16" s="1084" t="s">
        <v>99</v>
      </c>
      <c r="AA16" s="1085"/>
      <c r="AB16" s="323">
        <v>740</v>
      </c>
    </row>
    <row r="17" spans="1:31" ht="13.5" thickBot="1" x14ac:dyDescent="0.25">
      <c r="A17" s="1053"/>
      <c r="B17" s="367" t="s">
        <v>43</v>
      </c>
      <c r="C17" s="273"/>
      <c r="D17" s="678"/>
      <c r="E17" s="368">
        <f t="shared" si="0"/>
        <v>0</v>
      </c>
      <c r="F17" s="274">
        <f t="shared" si="1"/>
        <v>0</v>
      </c>
      <c r="H17" s="1046"/>
      <c r="I17" s="1084" t="s">
        <v>124</v>
      </c>
      <c r="J17" s="1085"/>
      <c r="K17" s="360"/>
      <c r="L17" s="266">
        <f t="shared" si="4"/>
        <v>0</v>
      </c>
      <c r="M17" s="267">
        <f t="shared" si="2"/>
        <v>0</v>
      </c>
      <c r="N17" s="268"/>
      <c r="O17" s="268"/>
      <c r="P17" s="268"/>
      <c r="Q17" s="268"/>
      <c r="R17" s="1053"/>
      <c r="S17" s="300" t="s">
        <v>43</v>
      </c>
      <c r="T17" s="275" t="str">
        <f t="shared" si="3"/>
        <v/>
      </c>
      <c r="U17" s="290" t="str">
        <f t="shared" si="3"/>
        <v/>
      </c>
      <c r="V17" s="324">
        <v>2090</v>
      </c>
      <c r="W17" s="325">
        <v>2750</v>
      </c>
      <c r="Y17" s="1143"/>
      <c r="Z17" s="1084" t="s">
        <v>124</v>
      </c>
      <c r="AA17" s="1085"/>
      <c r="AB17" s="323">
        <v>900</v>
      </c>
    </row>
    <row r="18" spans="1:31" ht="13.5" thickBot="1" x14ac:dyDescent="0.25">
      <c r="H18" s="1046"/>
      <c r="I18" s="1084" t="s">
        <v>125</v>
      </c>
      <c r="J18" s="1085"/>
      <c r="K18" s="360"/>
      <c r="L18" s="266">
        <f t="shared" si="4"/>
        <v>0</v>
      </c>
      <c r="M18" s="267">
        <f t="shared" si="2"/>
        <v>0</v>
      </c>
      <c r="N18" s="268"/>
      <c r="O18" s="268"/>
      <c r="P18" s="268"/>
      <c r="Q18" s="268"/>
      <c r="R18" s="30"/>
      <c r="S18" s="39"/>
      <c r="V18" s="44"/>
      <c r="W18" s="45"/>
      <c r="Y18" s="1143"/>
      <c r="Z18" s="1084" t="s">
        <v>125</v>
      </c>
      <c r="AA18" s="1085"/>
      <c r="AB18" s="323">
        <v>700</v>
      </c>
    </row>
    <row r="19" spans="1:31" x14ac:dyDescent="0.2">
      <c r="A19" s="1051" t="s">
        <v>16</v>
      </c>
      <c r="B19" s="526" t="s">
        <v>40</v>
      </c>
      <c r="C19" s="264"/>
      <c r="D19" s="373"/>
      <c r="E19" s="284">
        <f>F19/2</f>
        <v>0</v>
      </c>
      <c r="F19" s="276">
        <f>SUM(T19:U19)</f>
        <v>0</v>
      </c>
      <c r="H19" s="1046"/>
      <c r="I19" s="1084" t="s">
        <v>100</v>
      </c>
      <c r="J19" s="1085"/>
      <c r="K19" s="360"/>
      <c r="L19" s="266">
        <f t="shared" si="4"/>
        <v>0</v>
      </c>
      <c r="M19" s="267">
        <f t="shared" si="2"/>
        <v>0</v>
      </c>
      <c r="N19" s="268"/>
      <c r="O19" s="268"/>
      <c r="P19" s="268"/>
      <c r="Q19" s="268"/>
      <c r="R19" s="1051" t="s">
        <v>16</v>
      </c>
      <c r="S19" s="59" t="s">
        <v>40</v>
      </c>
      <c r="T19" s="277" t="str">
        <f t="shared" ref="T19:U22" si="5">IF(C19="x",V19,"")</f>
        <v/>
      </c>
      <c r="U19" s="291" t="str">
        <f t="shared" si="5"/>
        <v/>
      </c>
      <c r="V19" s="319">
        <v>1070</v>
      </c>
      <c r="W19" s="320">
        <v>1510</v>
      </c>
      <c r="Y19" s="1143"/>
      <c r="Z19" s="1084" t="s">
        <v>100</v>
      </c>
      <c r="AA19" s="1085"/>
      <c r="AB19" s="323">
        <v>1950</v>
      </c>
    </row>
    <row r="20" spans="1:31" ht="13.5" thickBot="1" x14ac:dyDescent="0.25">
      <c r="A20" s="1052"/>
      <c r="B20" s="541" t="s">
        <v>44</v>
      </c>
      <c r="C20" s="270"/>
      <c r="D20" s="374"/>
      <c r="E20" s="285">
        <f>F20/2</f>
        <v>0</v>
      </c>
      <c r="F20" s="271">
        <f>SUM(T20:U20)</f>
        <v>0</v>
      </c>
      <c r="H20" s="1047"/>
      <c r="I20" s="1105" t="s">
        <v>79</v>
      </c>
      <c r="J20" s="1106"/>
      <c r="K20" s="261"/>
      <c r="L20" s="278">
        <f t="shared" si="4"/>
        <v>0</v>
      </c>
      <c r="M20" s="279">
        <f t="shared" si="2"/>
        <v>0</v>
      </c>
      <c r="N20" s="268"/>
      <c r="O20" s="268"/>
      <c r="P20" s="268"/>
      <c r="Q20" s="268"/>
      <c r="R20" s="1052"/>
      <c r="S20" s="75" t="s">
        <v>44</v>
      </c>
      <c r="T20" s="272" t="str">
        <f t="shared" si="5"/>
        <v/>
      </c>
      <c r="U20" s="286" t="str">
        <f t="shared" si="5"/>
        <v/>
      </c>
      <c r="V20" s="102">
        <v>1430</v>
      </c>
      <c r="W20" s="322">
        <v>1870</v>
      </c>
      <c r="Y20" s="1144"/>
      <c r="Z20" s="1105" t="s">
        <v>79</v>
      </c>
      <c r="AA20" s="1106"/>
      <c r="AB20" s="326">
        <v>210</v>
      </c>
    </row>
    <row r="21" spans="1:31" x14ac:dyDescent="0.2">
      <c r="A21" s="1052"/>
      <c r="B21" s="541" t="s">
        <v>45</v>
      </c>
      <c r="C21" s="270"/>
      <c r="D21" s="374"/>
      <c r="E21" s="285">
        <f>F21/2</f>
        <v>0</v>
      </c>
      <c r="F21" s="271">
        <f>SUM(T21:U21)</f>
        <v>0</v>
      </c>
      <c r="R21" s="1052"/>
      <c r="S21" s="75" t="s">
        <v>45</v>
      </c>
      <c r="T21" s="272" t="str">
        <f t="shared" si="5"/>
        <v/>
      </c>
      <c r="U21" s="286" t="str">
        <f t="shared" si="5"/>
        <v/>
      </c>
      <c r="V21" s="102">
        <v>1650</v>
      </c>
      <c r="W21" s="322">
        <v>2090</v>
      </c>
      <c r="Y21" s="30"/>
      <c r="Z21" s="33"/>
      <c r="AA21" s="33"/>
    </row>
    <row r="22" spans="1:31" ht="13.5" thickBot="1" x14ac:dyDescent="0.25">
      <c r="A22" s="1053"/>
      <c r="B22" s="244" t="s">
        <v>46</v>
      </c>
      <c r="C22" s="273"/>
      <c r="D22" s="375"/>
      <c r="E22" s="368">
        <f>F22/2</f>
        <v>0</v>
      </c>
      <c r="F22" s="274">
        <f>SUM(T22:U22)</f>
        <v>0</v>
      </c>
      <c r="R22" s="1053"/>
      <c r="S22" s="295" t="s">
        <v>46</v>
      </c>
      <c r="T22" s="275" t="str">
        <f t="shared" si="5"/>
        <v/>
      </c>
      <c r="U22" s="290" t="str">
        <f t="shared" si="5"/>
        <v/>
      </c>
      <c r="V22" s="324">
        <v>2060</v>
      </c>
      <c r="W22" s="325">
        <v>2610</v>
      </c>
      <c r="Y22" s="30"/>
      <c r="Z22" s="33"/>
      <c r="AA22" s="33"/>
    </row>
    <row r="23" spans="1:31" ht="13.5" thickBot="1" x14ac:dyDescent="0.25">
      <c r="B23" s="221"/>
      <c r="H23" s="1161" t="s">
        <v>126</v>
      </c>
      <c r="I23" s="1161"/>
      <c r="J23" s="1161"/>
      <c r="K23" s="1161"/>
      <c r="L23" s="1161"/>
      <c r="M23" s="1161"/>
      <c r="N23" s="184"/>
      <c r="O23" s="184"/>
      <c r="P23" s="184"/>
      <c r="Q23" s="184"/>
      <c r="S23" s="95"/>
      <c r="V23" s="44"/>
      <c r="W23" s="45"/>
      <c r="Y23" s="30"/>
      <c r="Z23" s="33"/>
      <c r="AA23" s="33"/>
    </row>
    <row r="24" spans="1:31" ht="16.5" customHeight="1" thickBot="1" x14ac:dyDescent="0.25">
      <c r="A24" s="1051" t="s">
        <v>17</v>
      </c>
      <c r="B24" s="362" t="s">
        <v>47</v>
      </c>
      <c r="C24" s="264"/>
      <c r="D24" s="373"/>
      <c r="E24" s="284">
        <f t="shared" ref="E24:E30" si="6">F24/2</f>
        <v>0</v>
      </c>
      <c r="F24" s="276">
        <f t="shared" ref="F24:F30" si="7">SUM(T24:U24)</f>
        <v>0</v>
      </c>
      <c r="H24" s="1010" t="s">
        <v>101</v>
      </c>
      <c r="I24" s="1086" t="s">
        <v>102</v>
      </c>
      <c r="J24" s="1087"/>
      <c r="K24" s="1087"/>
      <c r="L24" s="1087"/>
      <c r="M24" s="1088"/>
      <c r="N24" s="100"/>
      <c r="O24" s="100"/>
      <c r="P24" s="100"/>
      <c r="Q24" s="100"/>
      <c r="R24" s="1051" t="s">
        <v>17</v>
      </c>
      <c r="S24" s="296" t="s">
        <v>47</v>
      </c>
      <c r="T24" s="277" t="str">
        <f t="shared" ref="T24:U30" si="8">IF(C24="x",V24,"")</f>
        <v/>
      </c>
      <c r="U24" s="291" t="str">
        <f t="shared" si="8"/>
        <v/>
      </c>
      <c r="V24" s="327">
        <v>1650</v>
      </c>
      <c r="W24" s="328">
        <v>1990</v>
      </c>
      <c r="Y24" s="1151" t="s">
        <v>101</v>
      </c>
      <c r="Z24" s="1086" t="s">
        <v>102</v>
      </c>
      <c r="AA24" s="1087"/>
      <c r="AB24" s="1088"/>
      <c r="AC24" s="305"/>
      <c r="AD24" s="305"/>
      <c r="AE24" s="305"/>
    </row>
    <row r="25" spans="1:31" x14ac:dyDescent="0.2">
      <c r="A25" s="1052"/>
      <c r="B25" s="363" t="s">
        <v>48</v>
      </c>
      <c r="C25" s="270"/>
      <c r="D25" s="374"/>
      <c r="E25" s="285">
        <f t="shared" si="6"/>
        <v>0</v>
      </c>
      <c r="F25" s="271">
        <f t="shared" si="7"/>
        <v>0</v>
      </c>
      <c r="H25" s="1011"/>
      <c r="I25" s="1101" t="s">
        <v>103</v>
      </c>
      <c r="J25" s="1102"/>
      <c r="K25" s="361">
        <v>0</v>
      </c>
      <c r="L25" s="282">
        <f>M25/2</f>
        <v>0</v>
      </c>
      <c r="M25" s="283">
        <f>IF(K25&gt;=1,AB25,0)*K25</f>
        <v>0</v>
      </c>
      <c r="N25" s="268"/>
      <c r="O25" s="268"/>
      <c r="P25" s="268"/>
      <c r="Q25" s="268"/>
      <c r="R25" s="1052"/>
      <c r="S25" s="104" t="s">
        <v>48</v>
      </c>
      <c r="T25" s="272" t="str">
        <f t="shared" si="8"/>
        <v/>
      </c>
      <c r="U25" s="286" t="str">
        <f t="shared" si="8"/>
        <v/>
      </c>
      <c r="V25" s="329">
        <v>2060</v>
      </c>
      <c r="W25" s="330">
        <v>2490</v>
      </c>
      <c r="Y25" s="1152"/>
      <c r="Z25" s="1101" t="s">
        <v>103</v>
      </c>
      <c r="AA25" s="1102"/>
      <c r="AB25" s="502">
        <v>850</v>
      </c>
    </row>
    <row r="26" spans="1:31" x14ac:dyDescent="0.2">
      <c r="A26" s="1052"/>
      <c r="B26" s="363" t="s">
        <v>49</v>
      </c>
      <c r="C26" s="270"/>
      <c r="D26" s="374"/>
      <c r="E26" s="285">
        <f t="shared" si="6"/>
        <v>0</v>
      </c>
      <c r="F26" s="271">
        <f t="shared" si="7"/>
        <v>0</v>
      </c>
      <c r="H26" s="1011"/>
      <c r="I26" s="1084" t="s">
        <v>104</v>
      </c>
      <c r="J26" s="1085"/>
      <c r="K26" s="229">
        <v>0</v>
      </c>
      <c r="L26" s="266">
        <f>M26/2</f>
        <v>0</v>
      </c>
      <c r="M26" s="267">
        <f>IF(K26&gt;=1,AB26,0)*K26</f>
        <v>0</v>
      </c>
      <c r="N26" s="268"/>
      <c r="O26" s="268"/>
      <c r="P26" s="268"/>
      <c r="Q26" s="268"/>
      <c r="R26" s="1052"/>
      <c r="S26" s="104" t="s">
        <v>49</v>
      </c>
      <c r="T26" s="272" t="str">
        <f t="shared" si="8"/>
        <v/>
      </c>
      <c r="U26" s="286" t="str">
        <f t="shared" si="8"/>
        <v/>
      </c>
      <c r="V26" s="329">
        <v>2580</v>
      </c>
      <c r="W26" s="330">
        <v>3110</v>
      </c>
      <c r="Y26" s="1152"/>
      <c r="Z26" s="1084" t="s">
        <v>104</v>
      </c>
      <c r="AA26" s="1085"/>
      <c r="AB26" s="503">
        <v>1200</v>
      </c>
    </row>
    <row r="27" spans="1:31" ht="13.5" thickBot="1" x14ac:dyDescent="0.25">
      <c r="A27" s="1052"/>
      <c r="B27" s="363" t="s">
        <v>50</v>
      </c>
      <c r="C27" s="270"/>
      <c r="D27" s="374"/>
      <c r="E27" s="285">
        <f t="shared" si="6"/>
        <v>0</v>
      </c>
      <c r="F27" s="271">
        <f t="shared" si="7"/>
        <v>0</v>
      </c>
      <c r="H27" s="1011"/>
      <c r="I27" s="1105" t="s">
        <v>105</v>
      </c>
      <c r="J27" s="1106"/>
      <c r="K27" s="22">
        <v>0</v>
      </c>
      <c r="L27" s="278">
        <f>M27/2</f>
        <v>0</v>
      </c>
      <c r="M27" s="279">
        <f>IF(K27&gt;=1,AB27,0)*K27</f>
        <v>0</v>
      </c>
      <c r="N27" s="268"/>
      <c r="O27" s="268"/>
      <c r="P27" s="268"/>
      <c r="Q27" s="268"/>
      <c r="R27" s="1052"/>
      <c r="S27" s="104" t="s">
        <v>50</v>
      </c>
      <c r="T27" s="272" t="str">
        <f t="shared" si="8"/>
        <v/>
      </c>
      <c r="U27" s="286" t="str">
        <f t="shared" si="8"/>
        <v/>
      </c>
      <c r="V27" s="331">
        <v>3230</v>
      </c>
      <c r="W27" s="332">
        <v>3890</v>
      </c>
      <c r="Y27" s="1152"/>
      <c r="Z27" s="1105" t="s">
        <v>105</v>
      </c>
      <c r="AA27" s="1106"/>
      <c r="AB27" s="504">
        <v>1400</v>
      </c>
    </row>
    <row r="28" spans="1:31" ht="13.5" thickBot="1" x14ac:dyDescent="0.25">
      <c r="A28" s="1052"/>
      <c r="B28" s="363" t="s">
        <v>51</v>
      </c>
      <c r="C28" s="270"/>
      <c r="D28" s="374"/>
      <c r="E28" s="285">
        <f t="shared" si="6"/>
        <v>0</v>
      </c>
      <c r="F28" s="271">
        <f t="shared" si="7"/>
        <v>0</v>
      </c>
      <c r="H28" s="1012"/>
      <c r="I28" s="215"/>
      <c r="J28" s="215"/>
      <c r="K28" s="48"/>
      <c r="L28" s="268"/>
      <c r="M28" s="312"/>
      <c r="R28" s="1052"/>
      <c r="S28" s="104" t="s">
        <v>51</v>
      </c>
      <c r="T28" s="272" t="str">
        <f t="shared" si="8"/>
        <v/>
      </c>
      <c r="U28" s="286" t="str">
        <f t="shared" si="8"/>
        <v/>
      </c>
      <c r="V28" s="331">
        <v>4000</v>
      </c>
      <c r="W28" s="332">
        <v>4660</v>
      </c>
      <c r="Y28" s="1152"/>
      <c r="Z28" s="92"/>
      <c r="AA28" s="93"/>
      <c r="AB28" s="505"/>
    </row>
    <row r="29" spans="1:31" ht="13.5" thickBot="1" x14ac:dyDescent="0.25">
      <c r="A29" s="1052"/>
      <c r="B29" s="363" t="s">
        <v>52</v>
      </c>
      <c r="C29" s="270"/>
      <c r="D29" s="374"/>
      <c r="E29" s="285">
        <f t="shared" si="6"/>
        <v>0</v>
      </c>
      <c r="F29" s="271">
        <f t="shared" si="7"/>
        <v>0</v>
      </c>
      <c r="H29" s="1012"/>
      <c r="I29" s="1086" t="s">
        <v>106</v>
      </c>
      <c r="J29" s="1087"/>
      <c r="K29" s="1087"/>
      <c r="L29" s="1087"/>
      <c r="M29" s="1088"/>
      <c r="N29" s="100"/>
      <c r="O29" s="100"/>
      <c r="P29" s="100"/>
      <c r="Q29" s="100"/>
      <c r="R29" s="1052"/>
      <c r="S29" s="104" t="s">
        <v>52</v>
      </c>
      <c r="T29" s="272" t="str">
        <f t="shared" si="8"/>
        <v/>
      </c>
      <c r="U29" s="286" t="str">
        <f t="shared" si="8"/>
        <v/>
      </c>
      <c r="V29" s="331">
        <v>4440</v>
      </c>
      <c r="W29" s="332">
        <v>5100</v>
      </c>
      <c r="Y29" s="1152"/>
      <c r="Z29" s="1154" t="s">
        <v>106</v>
      </c>
      <c r="AA29" s="1155"/>
      <c r="AB29" s="1156"/>
      <c r="AC29" s="305"/>
      <c r="AD29" s="305"/>
      <c r="AE29" s="305"/>
    </row>
    <row r="30" spans="1:31" ht="13.5" thickBot="1" x14ac:dyDescent="0.25">
      <c r="A30" s="1053"/>
      <c r="B30" s="364" t="s">
        <v>53</v>
      </c>
      <c r="C30" s="273"/>
      <c r="D30" s="375"/>
      <c r="E30" s="368">
        <f t="shared" si="6"/>
        <v>0</v>
      </c>
      <c r="F30" s="274">
        <f t="shared" si="7"/>
        <v>0</v>
      </c>
      <c r="H30" s="1011"/>
      <c r="I30" s="1082" t="s">
        <v>103</v>
      </c>
      <c r="J30" s="1083"/>
      <c r="K30" s="309">
        <v>0</v>
      </c>
      <c r="L30" s="310">
        <f>M30/2</f>
        <v>0</v>
      </c>
      <c r="M30" s="311">
        <f>IF(K30&gt;=1,AB30,0)*K30</f>
        <v>0</v>
      </c>
      <c r="N30" s="268"/>
      <c r="O30" s="268"/>
      <c r="P30" s="268"/>
      <c r="Q30" s="268"/>
      <c r="R30" s="1053"/>
      <c r="S30" s="297" t="s">
        <v>53</v>
      </c>
      <c r="T30" s="275" t="str">
        <f t="shared" si="8"/>
        <v/>
      </c>
      <c r="U30" s="290" t="str">
        <f t="shared" si="8"/>
        <v/>
      </c>
      <c r="V30" s="333">
        <v>5540</v>
      </c>
      <c r="W30" s="334">
        <v>6200</v>
      </c>
      <c r="Y30" s="1152"/>
      <c r="Z30" s="1101" t="s">
        <v>103</v>
      </c>
      <c r="AA30" s="1102"/>
      <c r="AB30" s="502">
        <v>950</v>
      </c>
    </row>
    <row r="31" spans="1:31" ht="13.5" thickBot="1" x14ac:dyDescent="0.25">
      <c r="A31" s="302"/>
      <c r="B31" s="223"/>
      <c r="C31" s="31"/>
      <c r="D31" s="31"/>
      <c r="E31" s="233"/>
      <c r="F31" s="233"/>
      <c r="H31" s="1011"/>
      <c r="I31" s="1084" t="s">
        <v>104</v>
      </c>
      <c r="J31" s="1085"/>
      <c r="K31" s="229">
        <v>0</v>
      </c>
      <c r="L31" s="266">
        <f>M31/2</f>
        <v>0</v>
      </c>
      <c r="M31" s="267">
        <f>IF(K31&gt;=1,AB31,0)*K31</f>
        <v>0</v>
      </c>
      <c r="N31" s="268"/>
      <c r="O31" s="268"/>
      <c r="P31" s="268"/>
      <c r="Q31" s="268"/>
      <c r="R31" s="294"/>
      <c r="S31" s="127"/>
      <c r="V31" s="303"/>
      <c r="W31" s="304"/>
      <c r="Y31" s="1152"/>
      <c r="Z31" s="1084" t="s">
        <v>104</v>
      </c>
      <c r="AA31" s="1085"/>
      <c r="AB31" s="503">
        <v>1300</v>
      </c>
    </row>
    <row r="32" spans="1:31" ht="13.5" customHeight="1" thickBot="1" x14ac:dyDescent="0.25">
      <c r="A32" s="1051" t="s">
        <v>74</v>
      </c>
      <c r="B32" s="379" t="s">
        <v>58</v>
      </c>
      <c r="C32" s="376"/>
      <c r="D32" s="373"/>
      <c r="E32" s="284">
        <f t="shared" ref="E32:E47" si="9">F32/2</f>
        <v>0</v>
      </c>
      <c r="F32" s="276">
        <f t="shared" ref="F32:F41" si="10">SUM(T32:U32)</f>
        <v>0</v>
      </c>
      <c r="H32" s="1013"/>
      <c r="I32" s="1105" t="s">
        <v>105</v>
      </c>
      <c r="J32" s="1106"/>
      <c r="K32" s="22">
        <v>0</v>
      </c>
      <c r="L32" s="278">
        <f>M32/2</f>
        <v>0</v>
      </c>
      <c r="M32" s="279">
        <f>IF(K32&gt;=1,AB32,0)*K32</f>
        <v>0</v>
      </c>
      <c r="N32" s="268"/>
      <c r="O32" s="268"/>
      <c r="P32" s="268"/>
      <c r="Q32" s="268"/>
      <c r="R32" s="1051" t="s">
        <v>75</v>
      </c>
      <c r="S32" s="155" t="s">
        <v>58</v>
      </c>
      <c r="T32" s="277" t="str">
        <f t="shared" ref="T32:T41" si="11">IF(C32="x",V32,"")</f>
        <v/>
      </c>
      <c r="U32" s="291" t="str">
        <f t="shared" ref="U32:U41" si="12">IF(D32="x",W32,"")</f>
        <v/>
      </c>
      <c r="V32" s="335">
        <v>410</v>
      </c>
      <c r="W32" s="336">
        <v>520</v>
      </c>
      <c r="Y32" s="1153"/>
      <c r="Z32" s="1105" t="s">
        <v>105</v>
      </c>
      <c r="AA32" s="1106"/>
      <c r="AB32" s="504">
        <v>1500</v>
      </c>
    </row>
    <row r="33" spans="1:28" x14ac:dyDescent="0.2">
      <c r="A33" s="1052"/>
      <c r="B33" s="220" t="s">
        <v>59</v>
      </c>
      <c r="C33" s="377"/>
      <c r="D33" s="374"/>
      <c r="E33" s="285">
        <f t="shared" si="9"/>
        <v>0</v>
      </c>
      <c r="F33" s="271">
        <f t="shared" si="10"/>
        <v>0</v>
      </c>
      <c r="H33" s="116"/>
      <c r="I33" s="216"/>
      <c r="J33" s="216"/>
      <c r="K33" s="58"/>
      <c r="L33" s="268"/>
      <c r="M33" s="268"/>
      <c r="N33" s="268"/>
      <c r="O33" s="268"/>
      <c r="P33" s="268"/>
      <c r="Q33" s="268"/>
      <c r="R33" s="1052"/>
      <c r="S33" s="67" t="s">
        <v>59</v>
      </c>
      <c r="T33" s="272" t="str">
        <f t="shared" si="11"/>
        <v/>
      </c>
      <c r="U33" s="286" t="str">
        <f t="shared" si="12"/>
        <v/>
      </c>
      <c r="V33" s="331">
        <v>740</v>
      </c>
      <c r="W33" s="332">
        <v>850</v>
      </c>
      <c r="Z33" s="34"/>
      <c r="AA33" s="34"/>
      <c r="AB33" s="287"/>
    </row>
    <row r="34" spans="1:28" x14ac:dyDescent="0.2">
      <c r="A34" s="1052"/>
      <c r="B34" s="220" t="s">
        <v>60</v>
      </c>
      <c r="C34" s="377"/>
      <c r="D34" s="374"/>
      <c r="E34" s="285">
        <f t="shared" si="9"/>
        <v>0</v>
      </c>
      <c r="F34" s="271">
        <f t="shared" si="10"/>
        <v>0</v>
      </c>
      <c r="H34" s="469"/>
      <c r="I34" s="469"/>
      <c r="J34" s="469"/>
      <c r="K34" s="469"/>
      <c r="L34" s="179"/>
      <c r="M34" s="179"/>
      <c r="N34" s="179"/>
      <c r="O34" s="179"/>
      <c r="P34" s="179"/>
      <c r="Q34" s="179"/>
      <c r="R34" s="1052"/>
      <c r="S34" s="67" t="s">
        <v>60</v>
      </c>
      <c r="T34" s="272" t="str">
        <f t="shared" si="11"/>
        <v/>
      </c>
      <c r="U34" s="286" t="str">
        <f t="shared" si="12"/>
        <v/>
      </c>
      <c r="V34" s="331">
        <v>810</v>
      </c>
      <c r="W34" s="332">
        <v>920</v>
      </c>
      <c r="Z34" s="34"/>
      <c r="AA34" s="34"/>
      <c r="AB34" s="287"/>
    </row>
    <row r="35" spans="1:28" s="186" customFormat="1" x14ac:dyDescent="0.2">
      <c r="A35" s="1052"/>
      <c r="B35" s="220" t="s">
        <v>61</v>
      </c>
      <c r="C35" s="377"/>
      <c r="D35" s="374"/>
      <c r="E35" s="285">
        <f t="shared" si="9"/>
        <v>0</v>
      </c>
      <c r="F35" s="271">
        <f t="shared" si="10"/>
        <v>0</v>
      </c>
      <c r="H35" s="126"/>
      <c r="I35" s="217"/>
      <c r="J35" s="217"/>
      <c r="K35" s="126"/>
      <c r="L35" s="268"/>
      <c r="M35" s="268"/>
      <c r="N35" s="268"/>
      <c r="O35" s="268"/>
      <c r="P35" s="268"/>
      <c r="Q35" s="268"/>
      <c r="R35" s="1052"/>
      <c r="S35" s="67" t="s">
        <v>61</v>
      </c>
      <c r="T35" s="272" t="str">
        <f t="shared" si="11"/>
        <v/>
      </c>
      <c r="U35" s="286" t="str">
        <f t="shared" si="12"/>
        <v/>
      </c>
      <c r="V35" s="331">
        <v>920</v>
      </c>
      <c r="W35" s="332">
        <v>1140</v>
      </c>
      <c r="Z35" s="34"/>
      <c r="AA35" s="34"/>
      <c r="AB35" s="287"/>
    </row>
    <row r="36" spans="1:28" ht="13.5" customHeight="1" thickBot="1" x14ac:dyDescent="0.25">
      <c r="A36" s="1052"/>
      <c r="B36" s="220" t="s">
        <v>62</v>
      </c>
      <c r="C36" s="377"/>
      <c r="D36" s="374"/>
      <c r="E36" s="285">
        <f t="shared" si="9"/>
        <v>0</v>
      </c>
      <c r="F36" s="271">
        <f t="shared" si="10"/>
        <v>0</v>
      </c>
      <c r="H36" s="58"/>
      <c r="I36" s="511"/>
      <c r="J36" s="511"/>
      <c r="K36" s="58"/>
      <c r="L36" s="268"/>
      <c r="M36" s="268"/>
      <c r="N36" s="268"/>
      <c r="O36" s="268"/>
      <c r="P36" s="268"/>
      <c r="Q36" s="268"/>
      <c r="R36" s="1052"/>
      <c r="S36" s="67" t="s">
        <v>62</v>
      </c>
      <c r="T36" s="272" t="str">
        <f t="shared" si="11"/>
        <v/>
      </c>
      <c r="U36" s="286" t="str">
        <f t="shared" si="12"/>
        <v/>
      </c>
      <c r="V36" s="331">
        <v>1360</v>
      </c>
      <c r="W36" s="332">
        <v>1800</v>
      </c>
      <c r="Z36" s="34"/>
      <c r="AA36" s="34"/>
      <c r="AB36" s="287"/>
    </row>
    <row r="37" spans="1:28" ht="13.5" thickBot="1" x14ac:dyDescent="0.25">
      <c r="A37" s="1052"/>
      <c r="B37" s="220" t="s">
        <v>63</v>
      </c>
      <c r="C37" s="377"/>
      <c r="D37" s="374"/>
      <c r="E37" s="285">
        <f t="shared" si="9"/>
        <v>0</v>
      </c>
      <c r="F37" s="271">
        <f t="shared" si="10"/>
        <v>0</v>
      </c>
      <c r="H37" s="1159" t="s">
        <v>129</v>
      </c>
      <c r="I37" s="1170" t="s">
        <v>116</v>
      </c>
      <c r="J37" s="1171"/>
      <c r="K37" s="509"/>
      <c r="L37" s="282">
        <f>M37/2</f>
        <v>0</v>
      </c>
      <c r="M37" s="283">
        <f>IF(C7&gt;2,AB37,0)</f>
        <v>0</v>
      </c>
      <c r="R37" s="1052"/>
      <c r="S37" s="67" t="s">
        <v>63</v>
      </c>
      <c r="T37" s="272" t="str">
        <f t="shared" si="11"/>
        <v/>
      </c>
      <c r="U37" s="286" t="str">
        <f t="shared" si="12"/>
        <v/>
      </c>
      <c r="V37" s="331">
        <v>1760</v>
      </c>
      <c r="W37" s="332">
        <v>2200</v>
      </c>
      <c r="Y37" s="1157" t="s">
        <v>129</v>
      </c>
      <c r="Z37" s="168"/>
      <c r="AA37" s="169"/>
      <c r="AB37" s="507">
        <v>2000</v>
      </c>
    </row>
    <row r="38" spans="1:28" ht="13.5" thickBot="1" x14ac:dyDescent="0.25">
      <c r="A38" s="1052"/>
      <c r="B38" s="220" t="s">
        <v>64</v>
      </c>
      <c r="C38" s="377"/>
      <c r="D38" s="374"/>
      <c r="E38" s="285">
        <f t="shared" si="9"/>
        <v>0</v>
      </c>
      <c r="F38" s="271">
        <f t="shared" si="10"/>
        <v>0</v>
      </c>
      <c r="H38" s="1160"/>
      <c r="I38" s="1168" t="s">
        <v>130</v>
      </c>
      <c r="J38" s="1169"/>
      <c r="K38" s="512" t="s">
        <v>1</v>
      </c>
      <c r="L38" s="278">
        <f>M38/2</f>
        <v>0</v>
      </c>
      <c r="M38" s="279">
        <f>IF(K38="x",AB38,0)</f>
        <v>0</v>
      </c>
      <c r="N38" s="268"/>
      <c r="O38" s="268"/>
      <c r="P38" s="268"/>
      <c r="Q38" s="268"/>
      <c r="R38" s="1052"/>
      <c r="S38" s="67" t="s">
        <v>64</v>
      </c>
      <c r="T38" s="272" t="str">
        <f t="shared" si="11"/>
        <v/>
      </c>
      <c r="U38" s="286" t="str">
        <f t="shared" si="12"/>
        <v/>
      </c>
      <c r="V38" s="331">
        <v>2240</v>
      </c>
      <c r="W38" s="332">
        <v>2680</v>
      </c>
      <c r="Y38" s="1158"/>
      <c r="Z38" s="292"/>
      <c r="AA38" s="293"/>
      <c r="AB38" s="508">
        <v>2000</v>
      </c>
    </row>
    <row r="39" spans="1:28" x14ac:dyDescent="0.2">
      <c r="A39" s="1052"/>
      <c r="B39" s="220" t="s">
        <v>65</v>
      </c>
      <c r="C39" s="377"/>
      <c r="D39" s="374"/>
      <c r="E39" s="288">
        <f t="shared" si="9"/>
        <v>0</v>
      </c>
      <c r="F39" s="271">
        <f t="shared" si="10"/>
        <v>0</v>
      </c>
      <c r="H39" s="308"/>
      <c r="I39" s="1172"/>
      <c r="J39" s="1172"/>
      <c r="K39" s="306"/>
      <c r="L39" s="268"/>
      <c r="M39" s="268"/>
      <c r="N39" s="268"/>
      <c r="O39" s="268"/>
      <c r="P39" s="268"/>
      <c r="Q39" s="268"/>
      <c r="R39" s="1052"/>
      <c r="S39" s="67" t="s">
        <v>65</v>
      </c>
      <c r="T39" s="272" t="str">
        <f t="shared" si="11"/>
        <v/>
      </c>
      <c r="U39" s="286" t="str">
        <f t="shared" si="12"/>
        <v/>
      </c>
      <c r="V39" s="331">
        <v>2900</v>
      </c>
      <c r="W39" s="332">
        <v>3340</v>
      </c>
      <c r="Z39" s="34"/>
      <c r="AA39" s="34"/>
      <c r="AB39" s="287"/>
    </row>
    <row r="40" spans="1:28" x14ac:dyDescent="0.2">
      <c r="A40" s="1052"/>
      <c r="B40" s="220" t="s">
        <v>66</v>
      </c>
      <c r="C40" s="377"/>
      <c r="D40" s="374"/>
      <c r="E40" s="288">
        <f t="shared" si="9"/>
        <v>0</v>
      </c>
      <c r="F40" s="271">
        <f t="shared" si="10"/>
        <v>0</v>
      </c>
      <c r="H40" s="470"/>
      <c r="I40" s="470"/>
      <c r="J40" s="470"/>
      <c r="K40" s="470"/>
      <c r="L40" s="179"/>
      <c r="M40" s="179"/>
      <c r="R40" s="1052"/>
      <c r="S40" s="67" t="s">
        <v>66</v>
      </c>
      <c r="T40" s="272" t="str">
        <f t="shared" si="11"/>
        <v/>
      </c>
      <c r="U40" s="286" t="str">
        <f t="shared" si="12"/>
        <v/>
      </c>
      <c r="V40" s="331">
        <v>3630</v>
      </c>
      <c r="W40" s="332">
        <v>4180</v>
      </c>
      <c r="Z40" s="34"/>
      <c r="AA40" s="34"/>
      <c r="AB40" s="287"/>
    </row>
    <row r="41" spans="1:28" ht="13.5" thickBot="1" x14ac:dyDescent="0.25">
      <c r="A41" s="1053"/>
      <c r="B41" s="222" t="s">
        <v>67</v>
      </c>
      <c r="C41" s="378"/>
      <c r="D41" s="375"/>
      <c r="E41" s="289">
        <f t="shared" si="9"/>
        <v>0</v>
      </c>
      <c r="F41" s="274">
        <f t="shared" si="10"/>
        <v>0</v>
      </c>
      <c r="H41" s="307"/>
      <c r="I41" s="510"/>
      <c r="J41" s="510"/>
      <c r="K41" s="58"/>
      <c r="L41" s="268"/>
      <c r="M41" s="268"/>
      <c r="N41" s="268"/>
      <c r="O41" s="268"/>
      <c r="P41" s="268"/>
      <c r="Q41" s="268"/>
      <c r="R41" s="1053"/>
      <c r="S41" s="121" t="s">
        <v>67</v>
      </c>
      <c r="T41" s="275" t="str">
        <f t="shared" si="11"/>
        <v/>
      </c>
      <c r="U41" s="290" t="str">
        <f t="shared" si="12"/>
        <v/>
      </c>
      <c r="V41" s="333">
        <v>5060</v>
      </c>
      <c r="W41" s="334">
        <v>5830</v>
      </c>
      <c r="Z41" s="34"/>
      <c r="AA41" s="34"/>
      <c r="AB41" s="287"/>
    </row>
    <row r="42" spans="1:28" ht="13.5" thickBot="1" x14ac:dyDescent="0.25">
      <c r="A42" s="123"/>
      <c r="B42" s="223"/>
      <c r="C42" s="31"/>
      <c r="D42" s="31"/>
      <c r="E42" s="233"/>
      <c r="F42" s="233"/>
      <c r="H42" s="307"/>
      <c r="I42" s="223"/>
      <c r="J42" s="223"/>
      <c r="K42" s="58"/>
      <c r="L42" s="268"/>
      <c r="M42" s="268"/>
      <c r="N42" s="268"/>
      <c r="O42" s="268"/>
      <c r="P42" s="268"/>
      <c r="Q42" s="268"/>
      <c r="S42" s="166"/>
      <c r="V42" s="304"/>
      <c r="W42" s="304"/>
      <c r="Z42" s="34"/>
      <c r="AA42" s="34"/>
      <c r="AB42" s="287"/>
    </row>
    <row r="43" spans="1:28" ht="13.5" customHeight="1" thickBot="1" x14ac:dyDescent="0.25">
      <c r="A43" s="1165" t="s">
        <v>73</v>
      </c>
      <c r="B43" s="499" t="s">
        <v>68</v>
      </c>
      <c r="C43" s="253"/>
      <c r="D43" s="254"/>
      <c r="E43" s="369">
        <f t="shared" si="9"/>
        <v>0</v>
      </c>
      <c r="F43" s="338">
        <f>SUM(T43:U43)</f>
        <v>0</v>
      </c>
      <c r="H43" s="307"/>
      <c r="I43" s="1172"/>
      <c r="J43" s="1172"/>
      <c r="K43" s="58"/>
      <c r="L43" s="268"/>
      <c r="M43" s="268"/>
      <c r="N43" s="268"/>
      <c r="O43" s="268"/>
      <c r="P43" s="268"/>
      <c r="Q43" s="268"/>
      <c r="R43" s="1162" t="s">
        <v>73</v>
      </c>
      <c r="S43" s="337" t="s">
        <v>68</v>
      </c>
      <c r="T43" s="277" t="str">
        <f t="shared" ref="T43:U47" si="13">IF(C43="x",V43,"")</f>
        <v/>
      </c>
      <c r="U43" s="339" t="str">
        <f t="shared" si="13"/>
        <v/>
      </c>
      <c r="V43" s="340">
        <v>1150</v>
      </c>
      <c r="W43" s="341">
        <v>1840</v>
      </c>
      <c r="Z43" s="34"/>
      <c r="AA43" s="34"/>
      <c r="AB43" s="287"/>
    </row>
    <row r="44" spans="1:28" ht="13.5" thickBot="1" x14ac:dyDescent="0.25">
      <c r="A44" s="1166"/>
      <c r="B44" s="500" t="s">
        <v>69</v>
      </c>
      <c r="C44" s="255"/>
      <c r="D44" s="256"/>
      <c r="E44" s="370">
        <f t="shared" si="9"/>
        <v>0</v>
      </c>
      <c r="F44" s="343">
        <f>SUM(T44:U44)</f>
        <v>0</v>
      </c>
      <c r="H44" s="1014" t="s">
        <v>117</v>
      </c>
      <c r="I44" s="1097"/>
      <c r="J44" s="1097"/>
      <c r="K44" s="1097"/>
      <c r="L44" s="230" t="s">
        <v>118</v>
      </c>
      <c r="M44" s="231" t="s">
        <v>85</v>
      </c>
      <c r="N44" s="268"/>
      <c r="O44" s="268"/>
      <c r="P44" s="268"/>
      <c r="Q44" s="268"/>
      <c r="R44" s="1163"/>
      <c r="S44" s="342" t="s">
        <v>69</v>
      </c>
      <c r="T44" s="272" t="str">
        <f t="shared" si="13"/>
        <v/>
      </c>
      <c r="U44" s="344" t="str">
        <f t="shared" si="13"/>
        <v/>
      </c>
      <c r="V44" s="345">
        <v>1270</v>
      </c>
      <c r="W44" s="346">
        <v>1950</v>
      </c>
      <c r="Z44" s="34"/>
      <c r="AA44" s="34"/>
      <c r="AB44" s="287"/>
    </row>
    <row r="45" spans="1:28" x14ac:dyDescent="0.2">
      <c r="A45" s="1166"/>
      <c r="B45" s="500" t="s">
        <v>70</v>
      </c>
      <c r="C45" s="255"/>
      <c r="D45" s="256"/>
      <c r="E45" s="370">
        <f t="shared" si="9"/>
        <v>0</v>
      </c>
      <c r="F45" s="343">
        <f>SUM(T45:U45)</f>
        <v>0</v>
      </c>
      <c r="H45" s="595" t="s">
        <v>119</v>
      </c>
      <c r="I45" s="543"/>
      <c r="J45" s="543"/>
      <c r="K45" s="514"/>
      <c r="L45" s="544">
        <f>M45/2</f>
        <v>770</v>
      </c>
      <c r="M45" s="607">
        <f>(SUM(F12:F41)*$C$7)+SUM(F43:F47)</f>
        <v>1540</v>
      </c>
      <c r="N45" s="268"/>
      <c r="O45" s="268"/>
      <c r="P45" s="268"/>
      <c r="Q45" s="268"/>
      <c r="R45" s="1163"/>
      <c r="S45" s="342" t="s">
        <v>70</v>
      </c>
      <c r="T45" s="272" t="str">
        <f t="shared" si="13"/>
        <v/>
      </c>
      <c r="U45" s="344" t="str">
        <f t="shared" si="13"/>
        <v/>
      </c>
      <c r="V45" s="345">
        <v>1780</v>
      </c>
      <c r="W45" s="346">
        <v>2470</v>
      </c>
      <c r="Z45" s="34"/>
      <c r="AA45" s="34"/>
      <c r="AB45" s="287"/>
    </row>
    <row r="46" spans="1:28" ht="13.5" customHeight="1" x14ac:dyDescent="0.2">
      <c r="A46" s="1166"/>
      <c r="B46" s="500" t="s">
        <v>71</v>
      </c>
      <c r="C46" s="255"/>
      <c r="D46" s="256"/>
      <c r="E46" s="370">
        <f t="shared" si="9"/>
        <v>0</v>
      </c>
      <c r="F46" s="343">
        <f>SUM(T46:U46)</f>
        <v>0</v>
      </c>
      <c r="H46" s="596" t="s">
        <v>162</v>
      </c>
      <c r="I46" s="545"/>
      <c r="J46" s="545"/>
      <c r="K46" s="542"/>
      <c r="L46" s="519">
        <f>M46/2</f>
        <v>370</v>
      </c>
      <c r="M46" s="608">
        <f>SUM(M12:M20)+SUM(M25:M27)+SUM(M30:M32)</f>
        <v>740</v>
      </c>
      <c r="N46" s="268"/>
      <c r="O46" s="268"/>
      <c r="P46" s="268"/>
      <c r="Q46" s="268"/>
      <c r="R46" s="1163"/>
      <c r="S46" s="342" t="s">
        <v>71</v>
      </c>
      <c r="T46" s="272" t="str">
        <f t="shared" si="13"/>
        <v/>
      </c>
      <c r="U46" s="344" t="str">
        <f t="shared" si="13"/>
        <v/>
      </c>
      <c r="V46" s="345">
        <v>1900</v>
      </c>
      <c r="W46" s="346">
        <v>2590</v>
      </c>
      <c r="Z46" s="34"/>
      <c r="AA46" s="34"/>
      <c r="AB46" s="287"/>
    </row>
    <row r="47" spans="1:28" ht="13.5" customHeight="1" thickBot="1" x14ac:dyDescent="0.25">
      <c r="A47" s="1166"/>
      <c r="B47" s="501" t="s">
        <v>72</v>
      </c>
      <c r="C47" s="257"/>
      <c r="D47" s="258"/>
      <c r="E47" s="371">
        <f t="shared" si="9"/>
        <v>0</v>
      </c>
      <c r="F47" s="348">
        <f>SUM(T47:U47)</f>
        <v>0</v>
      </c>
      <c r="H47" s="597" t="s">
        <v>120</v>
      </c>
      <c r="I47" s="593"/>
      <c r="J47" s="593"/>
      <c r="K47" s="518"/>
      <c r="L47" s="594">
        <f>M47/2</f>
        <v>0</v>
      </c>
      <c r="M47" s="609">
        <f>M37+(M38*$C$7)</f>
        <v>0</v>
      </c>
      <c r="N47" s="179"/>
      <c r="O47" s="179"/>
      <c r="P47" s="179"/>
      <c r="Q47" s="179"/>
      <c r="R47" s="1164"/>
      <c r="S47" s="347" t="s">
        <v>72</v>
      </c>
      <c r="T47" s="275" t="str">
        <f t="shared" si="13"/>
        <v/>
      </c>
      <c r="U47" s="349" t="str">
        <f t="shared" si="13"/>
        <v/>
      </c>
      <c r="V47" s="350">
        <v>2590</v>
      </c>
      <c r="W47" s="351">
        <v>3050</v>
      </c>
      <c r="Z47" s="33"/>
      <c r="AA47" s="33"/>
      <c r="AB47" s="287"/>
    </row>
    <row r="48" spans="1:28" ht="13.5" thickBot="1" x14ac:dyDescent="0.25">
      <c r="A48" s="1167"/>
      <c r="B48" s="490" t="s">
        <v>159</v>
      </c>
      <c r="C48" s="491"/>
      <c r="D48" s="491"/>
      <c r="E48" s="492"/>
      <c r="F48" s="493"/>
      <c r="H48" s="1075" t="s">
        <v>121</v>
      </c>
      <c r="I48" s="1076"/>
      <c r="J48" s="1076"/>
      <c r="K48" s="1077"/>
      <c r="L48" s="178">
        <f>M48/2</f>
        <v>1140</v>
      </c>
      <c r="M48" s="605">
        <f>SUM(M45:M47)</f>
        <v>2280</v>
      </c>
      <c r="S48" s="34"/>
      <c r="T48" s="34"/>
      <c r="U48" s="34"/>
      <c r="Z48" s="33"/>
      <c r="AA48" s="33"/>
    </row>
    <row r="49" spans="8:17" ht="13.5" thickBot="1" x14ac:dyDescent="0.25">
      <c r="H49" s="983" t="s">
        <v>208</v>
      </c>
      <c r="I49" s="984"/>
      <c r="J49" s="985" t="s">
        <v>209</v>
      </c>
      <c r="K49" s="986">
        <v>0</v>
      </c>
      <c r="L49" s="605">
        <f>K49*L48</f>
        <v>0</v>
      </c>
      <c r="M49" s="605">
        <f>L49*2</f>
        <v>0</v>
      </c>
      <c r="N49" s="185"/>
      <c r="O49" s="185"/>
      <c r="P49" s="185"/>
      <c r="Q49" s="185"/>
    </row>
    <row r="50" spans="8:17" ht="13.5" thickBot="1" x14ac:dyDescent="0.25">
      <c r="H50" s="987" t="s">
        <v>210</v>
      </c>
      <c r="I50" s="988"/>
      <c r="J50" s="988"/>
      <c r="K50" s="988"/>
      <c r="L50" s="605">
        <f>L49+L48</f>
        <v>1140</v>
      </c>
      <c r="M50" s="605">
        <f>L50*2</f>
        <v>2280</v>
      </c>
      <c r="N50" s="179"/>
      <c r="O50" s="179"/>
      <c r="P50" s="179"/>
      <c r="Q50" s="179"/>
    </row>
    <row r="51" spans="8:17" x14ac:dyDescent="0.2">
      <c r="N51" s="179"/>
      <c r="O51" s="179"/>
      <c r="P51" s="179"/>
      <c r="Q51" s="179"/>
    </row>
    <row r="52" spans="8:17" hidden="1" x14ac:dyDescent="0.2">
      <c r="N52" s="179"/>
      <c r="O52" s="179"/>
      <c r="P52" s="179"/>
      <c r="Q52" s="179"/>
    </row>
    <row r="53" spans="8:17" hidden="1" x14ac:dyDescent="0.2">
      <c r="N53" s="179"/>
      <c r="O53" s="179"/>
      <c r="P53" s="179"/>
      <c r="Q53" s="179"/>
    </row>
  </sheetData>
  <sheetProtection password="C93B" sheet="1" objects="1" scenarios="1" selectLockedCells="1"/>
  <mergeCells count="72">
    <mergeCell ref="R43:R47"/>
    <mergeCell ref="H44:K44"/>
    <mergeCell ref="I31:J31"/>
    <mergeCell ref="A43:A48"/>
    <mergeCell ref="I24:M24"/>
    <mergeCell ref="I29:M29"/>
    <mergeCell ref="I38:J38"/>
    <mergeCell ref="I37:J37"/>
    <mergeCell ref="H48:K48"/>
    <mergeCell ref="A32:A41"/>
    <mergeCell ref="I43:J43"/>
    <mergeCell ref="I30:J30"/>
    <mergeCell ref="I39:J39"/>
    <mergeCell ref="Y37:Y38"/>
    <mergeCell ref="A12:A17"/>
    <mergeCell ref="I17:J17"/>
    <mergeCell ref="R19:R22"/>
    <mergeCell ref="H37:H38"/>
    <mergeCell ref="I32:J32"/>
    <mergeCell ref="R32:R41"/>
    <mergeCell ref="I16:J16"/>
    <mergeCell ref="I18:J18"/>
    <mergeCell ref="I19:J19"/>
    <mergeCell ref="H23:M23"/>
    <mergeCell ref="I20:J20"/>
    <mergeCell ref="I25:J25"/>
    <mergeCell ref="T11:U11"/>
    <mergeCell ref="Z16:AA16"/>
    <mergeCell ref="Z13:AA13"/>
    <mergeCell ref="Z15:AA15"/>
    <mergeCell ref="Y24:Y32"/>
    <mergeCell ref="Z30:AA30"/>
    <mergeCell ref="Z31:AA31"/>
    <mergeCell ref="Z32:AA32"/>
    <mergeCell ref="Z29:AB29"/>
    <mergeCell ref="Z24:AB24"/>
    <mergeCell ref="Z25:AA25"/>
    <mergeCell ref="Z26:AA26"/>
    <mergeCell ref="Z27:AA27"/>
    <mergeCell ref="I11:J11"/>
    <mergeCell ref="A3:B3"/>
    <mergeCell ref="A5:B5"/>
    <mergeCell ref="A7:B7"/>
    <mergeCell ref="C5:H5"/>
    <mergeCell ref="H9:M9"/>
    <mergeCell ref="C3:H3"/>
    <mergeCell ref="T9:U9"/>
    <mergeCell ref="R12:R17"/>
    <mergeCell ref="A24:A30"/>
    <mergeCell ref="A19:A22"/>
    <mergeCell ref="B9:F9"/>
    <mergeCell ref="H24:H32"/>
    <mergeCell ref="C10:D10"/>
    <mergeCell ref="E10:F10"/>
    <mergeCell ref="H12:H20"/>
    <mergeCell ref="I14:J14"/>
    <mergeCell ref="R24:R30"/>
    <mergeCell ref="I27:J27"/>
    <mergeCell ref="I12:J12"/>
    <mergeCell ref="I13:J13"/>
    <mergeCell ref="I26:J26"/>
    <mergeCell ref="I15:J15"/>
    <mergeCell ref="V9:W9"/>
    <mergeCell ref="Z11:AA11"/>
    <mergeCell ref="V11:W11"/>
    <mergeCell ref="Y12:Y20"/>
    <mergeCell ref="Z17:AA17"/>
    <mergeCell ref="Z18:AA18"/>
    <mergeCell ref="Z19:AA19"/>
    <mergeCell ref="Z12:AA12"/>
    <mergeCell ref="Z20:AA20"/>
    <mergeCell ref="Z14:AA14"/>
  </mergeCells>
  <phoneticPr fontId="7" type="noConversion"/>
  <printOptions horizontalCentered="1"/>
  <pageMargins left="0" right="0" top="1.5" bottom="0" header="0" footer="0.5"/>
  <pageSetup scale="88" orientation="portrait" r:id="rId1"/>
  <headerFooter alignWithMargins="0">
    <oddHeader>&amp;C&amp;"Arial,Bold"&amp;14&amp;A</oddHeader>
    <oddFooter>&amp;C&amp;"Arial,Bold"&amp;14&amp;D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8"/>
  <sheetViews>
    <sheetView showGridLines="0" workbookViewId="0">
      <selection activeCell="E57" sqref="E57"/>
    </sheetView>
  </sheetViews>
  <sheetFormatPr defaultColWidth="9.140625" defaultRowHeight="12.75" x14ac:dyDescent="0.2"/>
  <cols>
    <col min="1" max="1" width="17" customWidth="1"/>
    <col min="2" max="2" width="40.140625" bestFit="1" customWidth="1"/>
    <col min="3" max="3" width="4.42578125" bestFit="1" customWidth="1"/>
    <col min="4" max="4" width="6.28515625" customWidth="1"/>
    <col min="5" max="5" width="6.28515625" bestFit="1" customWidth="1"/>
    <col min="6" max="7" width="4.28515625" hidden="1" customWidth="1"/>
    <col min="8" max="8" width="11.42578125" bestFit="1" customWidth="1"/>
    <col min="9" max="9" width="12.28515625" bestFit="1" customWidth="1"/>
    <col min="10" max="10" width="2.28515625" customWidth="1"/>
    <col min="11" max="11" width="11.42578125" customWidth="1"/>
    <col min="12" max="12" width="7.7109375" customWidth="1"/>
    <col min="13" max="13" width="11.42578125" customWidth="1"/>
    <col min="14" max="14" width="7.7109375" customWidth="1"/>
    <col min="15" max="15" width="9.140625" customWidth="1"/>
    <col min="16" max="16" width="11.42578125" customWidth="1"/>
    <col min="17" max="17" width="11.42578125" hidden="1" customWidth="1"/>
    <col min="18" max="18" width="7.7109375" hidden="1" customWidth="1"/>
    <col min="19" max="19" width="11.42578125" hidden="1" customWidth="1"/>
    <col min="20" max="20" width="10.28515625" hidden="1" customWidth="1"/>
    <col min="21" max="21" width="11.42578125" hidden="1" customWidth="1"/>
    <col min="22" max="22" width="7.7109375" hidden="1" customWidth="1"/>
    <col min="23" max="23" width="11.42578125" hidden="1" customWidth="1"/>
    <col min="24" max="24" width="10.28515625" hidden="1" customWidth="1"/>
    <col min="25" max="25" width="9.140625" hidden="1" customWidth="1"/>
    <col min="26" max="258" width="9.140625" customWidth="1"/>
  </cols>
  <sheetData>
    <row r="1" spans="1:24" ht="13.5" thickBot="1" x14ac:dyDescent="0.25">
      <c r="A1" s="780" t="s">
        <v>0</v>
      </c>
      <c r="B1" s="1067"/>
      <c r="C1" s="1067"/>
      <c r="D1" s="1067"/>
      <c r="E1" s="1067"/>
      <c r="F1" s="1067"/>
      <c r="G1" s="1067"/>
      <c r="H1" s="1067"/>
      <c r="I1" s="775"/>
    </row>
    <row r="2" spans="1:24" ht="13.5" thickBot="1" x14ac:dyDescent="0.25">
      <c r="A2" s="778"/>
      <c r="B2" s="779"/>
      <c r="C2" s="29"/>
      <c r="D2" s="29"/>
      <c r="E2" s="29"/>
      <c r="F2" s="813"/>
      <c r="G2" s="813"/>
      <c r="H2" s="29"/>
      <c r="I2" s="29"/>
      <c r="J2" s="29"/>
      <c r="K2" s="36"/>
      <c r="L2" s="36"/>
      <c r="M2" s="24"/>
      <c r="N2" s="25"/>
      <c r="O2" s="213"/>
      <c r="P2" s="213"/>
      <c r="Q2" s="26"/>
      <c r="R2" s="26"/>
      <c r="S2" s="180"/>
      <c r="T2" s="180"/>
      <c r="U2" s="26"/>
      <c r="V2" s="26"/>
      <c r="W2" s="180"/>
      <c r="X2" s="180"/>
    </row>
    <row r="3" spans="1:24" ht="13.5" thickBot="1" x14ac:dyDescent="0.25">
      <c r="A3" s="780" t="s">
        <v>3</v>
      </c>
      <c r="B3" s="8">
        <v>2</v>
      </c>
      <c r="C3" s="31"/>
      <c r="D3" s="777" t="s">
        <v>2</v>
      </c>
      <c r="E3" s="1067" t="s">
        <v>1</v>
      </c>
      <c r="F3" s="1067"/>
      <c r="G3" s="1067"/>
      <c r="H3" s="1067"/>
      <c r="I3" s="1067"/>
      <c r="J3" s="776"/>
      <c r="K3" s="776"/>
      <c r="L3" s="776"/>
      <c r="M3" s="776"/>
      <c r="N3" s="214"/>
      <c r="O3" s="214"/>
      <c r="P3" s="35"/>
      <c r="Q3" s="35"/>
      <c r="R3" s="34"/>
      <c r="S3" s="34"/>
      <c r="U3" s="35"/>
      <c r="V3" s="34"/>
      <c r="W3" s="34"/>
    </row>
    <row r="4" spans="1:24" ht="13.5" thickBot="1" x14ac:dyDescent="0.25"/>
    <row r="5" spans="1:24" ht="13.5" thickBot="1" x14ac:dyDescent="0.25">
      <c r="D5" s="823" t="s">
        <v>195</v>
      </c>
      <c r="Q5" s="1188" t="s">
        <v>182</v>
      </c>
      <c r="R5" s="1189"/>
      <c r="S5" s="1188" t="s">
        <v>183</v>
      </c>
      <c r="T5" s="1189"/>
      <c r="U5" s="1188" t="s">
        <v>188</v>
      </c>
      <c r="V5" s="1189"/>
      <c r="W5" s="1188" t="s">
        <v>189</v>
      </c>
      <c r="X5" s="1189"/>
    </row>
    <row r="6" spans="1:24" ht="13.5" thickBot="1" x14ac:dyDescent="0.25">
      <c r="A6" s="46"/>
      <c r="B6" s="1004" t="s">
        <v>9</v>
      </c>
      <c r="C6" s="1006"/>
      <c r="D6" s="772" t="s">
        <v>198</v>
      </c>
      <c r="E6" s="772" t="s">
        <v>181</v>
      </c>
      <c r="F6" s="772" t="s">
        <v>190</v>
      </c>
      <c r="G6" s="772" t="s">
        <v>191</v>
      </c>
      <c r="H6" s="773" t="s">
        <v>12</v>
      </c>
      <c r="I6" s="774" t="s">
        <v>13</v>
      </c>
      <c r="J6" s="765"/>
      <c r="K6" s="765"/>
      <c r="Q6" s="773" t="s">
        <v>12</v>
      </c>
      <c r="R6" s="774" t="s">
        <v>85</v>
      </c>
      <c r="S6" s="773" t="s">
        <v>12</v>
      </c>
      <c r="T6" s="774" t="s">
        <v>85</v>
      </c>
      <c r="U6" s="773" t="s">
        <v>12</v>
      </c>
      <c r="V6" s="774" t="s">
        <v>85</v>
      </c>
      <c r="W6" s="773" t="s">
        <v>12</v>
      </c>
      <c r="X6" s="774" t="s">
        <v>85</v>
      </c>
    </row>
    <row r="7" spans="1:24" x14ac:dyDescent="0.2">
      <c r="A7" s="1203" t="s">
        <v>14</v>
      </c>
      <c r="B7" s="1194" t="s">
        <v>38</v>
      </c>
      <c r="C7" s="1195"/>
      <c r="D7" s="768"/>
      <c r="E7" s="768"/>
      <c r="F7" s="768"/>
      <c r="G7" s="768"/>
      <c r="H7" s="769">
        <f>IF(E7="x",S7,0)+IF(D7="x",Q7,0)+IF(F7="X",U7,0)+IF(G7="X",W7,0)</f>
        <v>0</v>
      </c>
      <c r="I7" s="760">
        <f>H7*2</f>
        <v>0</v>
      </c>
      <c r="J7" s="766"/>
      <c r="K7" s="766"/>
      <c r="O7" s="822"/>
      <c r="P7" s="822"/>
      <c r="Q7" s="759">
        <f>R7*0.5</f>
        <v>575</v>
      </c>
      <c r="R7" s="893">
        <v>1150</v>
      </c>
      <c r="S7" s="759">
        <f>T7*0.5</f>
        <v>680</v>
      </c>
      <c r="T7" s="893">
        <v>1360</v>
      </c>
      <c r="U7" s="759">
        <f>V7*0.5</f>
        <v>990</v>
      </c>
      <c r="V7" s="893">
        <v>1980</v>
      </c>
      <c r="W7" s="759">
        <f>X7*0.5</f>
        <v>1085</v>
      </c>
      <c r="X7" s="893">
        <v>2170</v>
      </c>
    </row>
    <row r="8" spans="1:24" x14ac:dyDescent="0.2">
      <c r="A8" s="1204"/>
      <c r="B8" s="1192" t="s">
        <v>39</v>
      </c>
      <c r="C8" s="1193"/>
      <c r="D8" s="767"/>
      <c r="E8" s="767"/>
      <c r="F8" s="767"/>
      <c r="G8" s="767"/>
      <c r="H8" s="758">
        <f t="shared" ref="H8:H13" si="0">IF(E8="x",S8,0)+IF(D8="x",Q8,0)+IF(F8="X",U8,0)+IF(G8="X",W8,0)</f>
        <v>0</v>
      </c>
      <c r="I8" s="762">
        <f t="shared" ref="I8:I26" si="1">H8*2</f>
        <v>0</v>
      </c>
      <c r="J8" s="766"/>
      <c r="K8" s="766"/>
      <c r="O8" s="822"/>
      <c r="P8" s="822"/>
      <c r="Q8" s="761">
        <f t="shared" ref="Q8:S13" si="2">R8*0.5</f>
        <v>625</v>
      </c>
      <c r="R8" s="894">
        <v>1250</v>
      </c>
      <c r="S8" s="761">
        <f t="shared" si="2"/>
        <v>730</v>
      </c>
      <c r="T8" s="894">
        <v>1460</v>
      </c>
      <c r="U8" s="761">
        <f t="shared" ref="U8:U13" si="3">V8*0.5</f>
        <v>1100</v>
      </c>
      <c r="V8" s="894">
        <v>2200</v>
      </c>
      <c r="W8" s="761">
        <f t="shared" ref="W8:W13" si="4">X8*0.5</f>
        <v>1195</v>
      </c>
      <c r="X8" s="894">
        <v>2390</v>
      </c>
    </row>
    <row r="9" spans="1:24" x14ac:dyDescent="0.2">
      <c r="A9" s="1204"/>
      <c r="B9" s="1192" t="s">
        <v>164</v>
      </c>
      <c r="C9" s="1193"/>
      <c r="D9" s="767"/>
      <c r="E9" s="767"/>
      <c r="F9" s="767"/>
      <c r="G9" s="767"/>
      <c r="H9" s="758">
        <f t="shared" si="0"/>
        <v>0</v>
      </c>
      <c r="I9" s="762">
        <f t="shared" si="1"/>
        <v>0</v>
      </c>
      <c r="J9" s="766"/>
      <c r="K9" s="766"/>
      <c r="O9" s="822"/>
      <c r="P9" s="822"/>
      <c r="Q9" s="761">
        <f t="shared" si="2"/>
        <v>635</v>
      </c>
      <c r="R9" s="894">
        <v>1270</v>
      </c>
      <c r="S9" s="761">
        <f t="shared" si="2"/>
        <v>745</v>
      </c>
      <c r="T9" s="894">
        <v>1490</v>
      </c>
      <c r="U9" s="761">
        <f t="shared" si="3"/>
        <v>1125</v>
      </c>
      <c r="V9" s="894">
        <v>2250</v>
      </c>
      <c r="W9" s="761">
        <f t="shared" si="4"/>
        <v>1220</v>
      </c>
      <c r="X9" s="894">
        <v>2440</v>
      </c>
    </row>
    <row r="10" spans="1:24" x14ac:dyDescent="0.2">
      <c r="A10" s="1204"/>
      <c r="B10" s="1210" t="s">
        <v>40</v>
      </c>
      <c r="C10" s="1211"/>
      <c r="D10" s="767"/>
      <c r="E10" s="767"/>
      <c r="F10" s="767"/>
      <c r="G10" s="767"/>
      <c r="H10" s="758">
        <f t="shared" si="0"/>
        <v>0</v>
      </c>
      <c r="I10" s="762">
        <f t="shared" si="1"/>
        <v>0</v>
      </c>
      <c r="J10" s="766"/>
      <c r="K10" s="766"/>
      <c r="O10" s="822"/>
      <c r="P10" s="822"/>
      <c r="Q10" s="761">
        <f t="shared" si="2"/>
        <v>635</v>
      </c>
      <c r="R10" s="894">
        <v>1270</v>
      </c>
      <c r="S10" s="761">
        <f t="shared" si="2"/>
        <v>745</v>
      </c>
      <c r="T10" s="894">
        <v>1490</v>
      </c>
      <c r="U10" s="761">
        <f t="shared" si="3"/>
        <v>1125</v>
      </c>
      <c r="V10" s="894">
        <v>2250</v>
      </c>
      <c r="W10" s="761">
        <f t="shared" si="4"/>
        <v>1220</v>
      </c>
      <c r="X10" s="894">
        <v>2440</v>
      </c>
    </row>
    <row r="11" spans="1:24" x14ac:dyDescent="0.2">
      <c r="A11" s="1204"/>
      <c r="B11" s="1210" t="s">
        <v>41</v>
      </c>
      <c r="C11" s="1211"/>
      <c r="D11" s="767"/>
      <c r="E11" s="767"/>
      <c r="F11" s="767"/>
      <c r="G11" s="767"/>
      <c r="H11" s="758">
        <f t="shared" si="0"/>
        <v>0</v>
      </c>
      <c r="I11" s="762">
        <f t="shared" si="1"/>
        <v>0</v>
      </c>
      <c r="J11" s="766"/>
      <c r="K11" s="766"/>
      <c r="O11" s="822"/>
      <c r="P11" s="822"/>
      <c r="Q11" s="761">
        <f t="shared" si="2"/>
        <v>655</v>
      </c>
      <c r="R11" s="894">
        <v>1310</v>
      </c>
      <c r="S11" s="761">
        <f t="shared" si="2"/>
        <v>760</v>
      </c>
      <c r="T11" s="894">
        <v>1520</v>
      </c>
      <c r="U11" s="761">
        <f t="shared" si="3"/>
        <v>1265</v>
      </c>
      <c r="V11" s="894">
        <v>2530</v>
      </c>
      <c r="W11" s="761">
        <f t="shared" si="4"/>
        <v>1400</v>
      </c>
      <c r="X11" s="894">
        <v>2800</v>
      </c>
    </row>
    <row r="12" spans="1:24" x14ac:dyDescent="0.2">
      <c r="A12" s="1204"/>
      <c r="B12" s="1210" t="s">
        <v>42</v>
      </c>
      <c r="C12" s="1211"/>
      <c r="D12" s="767"/>
      <c r="E12" s="767"/>
      <c r="F12" s="767"/>
      <c r="G12" s="767"/>
      <c r="H12" s="758">
        <f t="shared" si="0"/>
        <v>0</v>
      </c>
      <c r="I12" s="762">
        <f t="shared" si="1"/>
        <v>0</v>
      </c>
      <c r="J12" s="766"/>
      <c r="K12" s="766"/>
      <c r="O12" s="822"/>
      <c r="P12" s="822"/>
      <c r="Q12" s="761">
        <f t="shared" si="2"/>
        <v>740</v>
      </c>
      <c r="R12" s="894">
        <v>1480</v>
      </c>
      <c r="S12" s="761">
        <f t="shared" si="2"/>
        <v>845</v>
      </c>
      <c r="T12" s="894">
        <v>1690</v>
      </c>
      <c r="U12" s="761">
        <f t="shared" si="3"/>
        <v>1445</v>
      </c>
      <c r="V12" s="894">
        <v>2890</v>
      </c>
      <c r="W12" s="761">
        <f t="shared" si="4"/>
        <v>1580</v>
      </c>
      <c r="X12" s="894">
        <v>3160</v>
      </c>
    </row>
    <row r="13" spans="1:24" ht="13.5" thickBot="1" x14ac:dyDescent="0.25">
      <c r="A13" s="1205"/>
      <c r="B13" s="1206" t="s">
        <v>43</v>
      </c>
      <c r="C13" s="1207"/>
      <c r="D13" s="770"/>
      <c r="E13" s="770"/>
      <c r="F13" s="770"/>
      <c r="G13" s="770"/>
      <c r="H13" s="771">
        <f t="shared" si="0"/>
        <v>0</v>
      </c>
      <c r="I13" s="764">
        <f t="shared" si="1"/>
        <v>0</v>
      </c>
      <c r="J13" s="766"/>
      <c r="K13" s="766"/>
      <c r="O13" s="822"/>
      <c r="P13" s="822"/>
      <c r="Q13" s="763">
        <f t="shared" si="2"/>
        <v>875</v>
      </c>
      <c r="R13" s="895">
        <v>1750</v>
      </c>
      <c r="S13" s="763">
        <f t="shared" si="2"/>
        <v>980</v>
      </c>
      <c r="T13" s="895">
        <v>1960</v>
      </c>
      <c r="U13" s="763">
        <f t="shared" si="3"/>
        <v>1770</v>
      </c>
      <c r="V13" s="895">
        <v>3540</v>
      </c>
      <c r="W13" s="763">
        <f t="shared" si="4"/>
        <v>1905</v>
      </c>
      <c r="X13" s="895">
        <v>3810</v>
      </c>
    </row>
    <row r="14" spans="1:24" ht="13.5" thickBot="1" x14ac:dyDescent="0.25">
      <c r="A14" s="806"/>
      <c r="B14" s="807"/>
      <c r="C14" s="807"/>
      <c r="H14" s="757"/>
      <c r="I14" s="757"/>
      <c r="J14" s="757"/>
      <c r="K14" s="757"/>
      <c r="Q14" s="757"/>
      <c r="R14" s="757"/>
      <c r="S14" s="757"/>
      <c r="T14" s="757"/>
      <c r="U14" s="757"/>
      <c r="V14" s="896"/>
      <c r="W14" s="757"/>
      <c r="X14" s="896"/>
    </row>
    <row r="15" spans="1:24" ht="15" customHeight="1" x14ac:dyDescent="0.2">
      <c r="A15" s="1203" t="s">
        <v>16</v>
      </c>
      <c r="B15" s="1194" t="s">
        <v>44</v>
      </c>
      <c r="C15" s="1195"/>
      <c r="D15" s="768"/>
      <c r="E15" s="768"/>
      <c r="F15" s="768"/>
      <c r="G15" s="768"/>
      <c r="H15" s="769">
        <f t="shared" ref="H15" si="5">IF(E15="x",S15,0)+IF(D15="x",Q15,0)+IF(F15="X",U15,0)+IF(G15="X",W15,0)</f>
        <v>0</v>
      </c>
      <c r="I15" s="760">
        <f t="shared" si="1"/>
        <v>0</v>
      </c>
      <c r="J15" s="766"/>
      <c r="K15" s="766"/>
      <c r="O15" s="822"/>
      <c r="P15" s="822"/>
      <c r="Q15" s="759">
        <f t="shared" ref="Q15:S17" si="6">R15*0.5</f>
        <v>630</v>
      </c>
      <c r="R15" s="893">
        <v>1260</v>
      </c>
      <c r="S15" s="759">
        <f t="shared" si="6"/>
        <v>735</v>
      </c>
      <c r="T15" s="893">
        <v>1470</v>
      </c>
      <c r="U15" s="759">
        <f t="shared" ref="U15:U16" si="7">V15*0.5</f>
        <v>1440</v>
      </c>
      <c r="V15" s="893">
        <v>2880</v>
      </c>
      <c r="W15" s="759">
        <f t="shared" ref="W15:W17" si="8">X15*0.5</f>
        <v>1610</v>
      </c>
      <c r="X15" s="893">
        <v>3220</v>
      </c>
    </row>
    <row r="16" spans="1:24" ht="15" customHeight="1" x14ac:dyDescent="0.2">
      <c r="A16" s="1204"/>
      <c r="B16" s="1210" t="s">
        <v>45</v>
      </c>
      <c r="C16" s="1211"/>
      <c r="D16" s="989"/>
      <c r="E16" s="767"/>
      <c r="F16" s="767"/>
      <c r="G16" s="767"/>
      <c r="H16" s="758">
        <f t="shared" ref="H16:H17" si="9">IF(E16="x",S16,0)+IF(D16="x",Q16,0)+IF(F16="X",U16,0)+IF(G16="X",W16,0)</f>
        <v>0</v>
      </c>
      <c r="I16" s="762">
        <f t="shared" si="1"/>
        <v>0</v>
      </c>
      <c r="J16" s="766"/>
      <c r="K16" s="766"/>
      <c r="O16" s="822"/>
      <c r="P16" s="822"/>
      <c r="Q16" s="761">
        <f t="shared" si="6"/>
        <v>715</v>
      </c>
      <c r="R16" s="894">
        <v>1430</v>
      </c>
      <c r="S16" s="761">
        <f t="shared" si="6"/>
        <v>820</v>
      </c>
      <c r="T16" s="894">
        <v>1640</v>
      </c>
      <c r="U16" s="761">
        <f t="shared" si="7"/>
        <v>1655</v>
      </c>
      <c r="V16" s="894">
        <v>3310</v>
      </c>
      <c r="W16" s="761">
        <f t="shared" si="8"/>
        <v>1820</v>
      </c>
      <c r="X16" s="894">
        <v>3640</v>
      </c>
    </row>
    <row r="17" spans="1:24" ht="15" customHeight="1" thickBot="1" x14ac:dyDescent="0.25">
      <c r="A17" s="1205"/>
      <c r="B17" s="1208" t="s">
        <v>46</v>
      </c>
      <c r="C17" s="1209"/>
      <c r="D17" s="770"/>
      <c r="E17" s="979"/>
      <c r="F17" s="770"/>
      <c r="G17" s="770"/>
      <c r="H17" s="771">
        <f t="shared" si="9"/>
        <v>0</v>
      </c>
      <c r="I17" s="764">
        <f t="shared" si="1"/>
        <v>0</v>
      </c>
      <c r="J17" s="766"/>
      <c r="K17" s="766"/>
      <c r="O17" s="822"/>
      <c r="P17" s="822"/>
      <c r="Q17" s="763">
        <f t="shared" si="6"/>
        <v>845</v>
      </c>
      <c r="R17" s="895">
        <v>1690</v>
      </c>
      <c r="S17" s="763">
        <f t="shared" si="6"/>
        <v>950</v>
      </c>
      <c r="T17" s="895">
        <v>1900</v>
      </c>
      <c r="U17" s="763">
        <f>V17*0.5</f>
        <v>2055</v>
      </c>
      <c r="V17" s="895">
        <v>4110</v>
      </c>
      <c r="W17" s="763">
        <f t="shared" si="8"/>
        <v>2225</v>
      </c>
      <c r="X17" s="895">
        <v>4450</v>
      </c>
    </row>
    <row r="18" spans="1:24" ht="13.5" thickBot="1" x14ac:dyDescent="0.25">
      <c r="A18" s="806"/>
      <c r="H18" s="757"/>
      <c r="I18" s="757"/>
      <c r="J18" s="757"/>
      <c r="K18" s="757"/>
      <c r="Q18" s="757"/>
      <c r="R18" s="757"/>
      <c r="S18" s="757"/>
      <c r="T18" s="757"/>
      <c r="U18" s="757"/>
      <c r="V18" s="757"/>
      <c r="W18" s="757"/>
      <c r="X18" s="757"/>
    </row>
    <row r="19" spans="1:24" ht="13.5" thickBot="1" x14ac:dyDescent="0.25">
      <c r="A19" s="948" t="s">
        <v>95</v>
      </c>
      <c r="B19" s="1194" t="s">
        <v>99</v>
      </c>
      <c r="C19" s="1195"/>
      <c r="D19" s="947" t="s">
        <v>15</v>
      </c>
      <c r="E19" s="958"/>
      <c r="F19" s="768"/>
      <c r="G19" s="768"/>
      <c r="H19" s="769">
        <f>IF(E19="x",S19,0)+IF(D19="x",Q19,0)+IF(F19="X",U19,0)+IF(G19="X",W19,0)</f>
        <v>0</v>
      </c>
      <c r="I19" s="760">
        <f t="shared" si="1"/>
        <v>0</v>
      </c>
      <c r="J19" s="766"/>
      <c r="K19" s="766"/>
      <c r="Q19" s="759">
        <f>R19*0.5</f>
        <v>155</v>
      </c>
      <c r="R19" s="893">
        <v>310</v>
      </c>
      <c r="S19" s="759">
        <f>T19*0.5</f>
        <v>155</v>
      </c>
      <c r="T19" s="893">
        <v>310</v>
      </c>
      <c r="U19" s="759">
        <f t="shared" ref="U19:U26" si="10">V19*0.5</f>
        <v>395</v>
      </c>
      <c r="V19" s="893">
        <v>790</v>
      </c>
      <c r="W19" s="759">
        <f t="shared" ref="W19:W26" si="11">X19*0.5</f>
        <v>395</v>
      </c>
      <c r="X19" s="893">
        <v>790</v>
      </c>
    </row>
    <row r="20" spans="1:24" ht="13.5" thickBot="1" x14ac:dyDescent="0.25">
      <c r="A20" s="949"/>
      <c r="B20" s="1192" t="s">
        <v>98</v>
      </c>
      <c r="C20" s="1193"/>
      <c r="D20" s="947" t="s">
        <v>15</v>
      </c>
      <c r="E20" s="767"/>
      <c r="F20" s="767"/>
      <c r="G20" s="767"/>
      <c r="H20" s="758">
        <f t="shared" ref="H20:H26" si="12">IF(E20="x",S20,0)+IF(D20="x",Q20,0)+IF(F20="X",U20,0)+IF(G20="X",W20,0)</f>
        <v>0</v>
      </c>
      <c r="I20" s="762">
        <f t="shared" si="1"/>
        <v>0</v>
      </c>
      <c r="J20" s="766"/>
      <c r="K20" s="766"/>
      <c r="Q20" s="761">
        <f t="shared" ref="Q20:Q26" si="13">R20*0.5</f>
        <v>260</v>
      </c>
      <c r="R20" s="894">
        <v>520</v>
      </c>
      <c r="S20" s="761">
        <f t="shared" ref="S20:S26" si="14">T20*0.5</f>
        <v>260</v>
      </c>
      <c r="T20" s="894">
        <v>520</v>
      </c>
      <c r="U20" s="761">
        <f t="shared" si="10"/>
        <v>500</v>
      </c>
      <c r="V20" s="894">
        <v>1000</v>
      </c>
      <c r="W20" s="761">
        <f t="shared" si="11"/>
        <v>500</v>
      </c>
      <c r="X20" s="894">
        <v>1000</v>
      </c>
    </row>
    <row r="21" spans="1:24" ht="13.5" thickBot="1" x14ac:dyDescent="0.25">
      <c r="A21" s="949"/>
      <c r="B21" s="1192" t="s">
        <v>124</v>
      </c>
      <c r="C21" s="1193"/>
      <c r="D21" s="947" t="s">
        <v>15</v>
      </c>
      <c r="E21" s="767"/>
      <c r="F21" s="767"/>
      <c r="G21" s="767"/>
      <c r="H21" s="758">
        <f t="shared" si="12"/>
        <v>0</v>
      </c>
      <c r="I21" s="762">
        <f t="shared" si="1"/>
        <v>0</v>
      </c>
      <c r="J21" s="766"/>
      <c r="K21" s="766"/>
      <c r="Q21" s="761">
        <f t="shared" si="13"/>
        <v>260</v>
      </c>
      <c r="R21" s="894">
        <v>520</v>
      </c>
      <c r="S21" s="761">
        <f t="shared" si="14"/>
        <v>260</v>
      </c>
      <c r="T21" s="894">
        <v>520</v>
      </c>
      <c r="U21" s="761">
        <f t="shared" si="10"/>
        <v>500</v>
      </c>
      <c r="V21" s="894">
        <v>1000</v>
      </c>
      <c r="W21" s="761">
        <f t="shared" si="11"/>
        <v>500</v>
      </c>
      <c r="X21" s="894">
        <v>1000</v>
      </c>
    </row>
    <row r="22" spans="1:24" ht="13.5" thickBot="1" x14ac:dyDescent="0.25">
      <c r="A22" s="949"/>
      <c r="B22" s="1210" t="s">
        <v>96</v>
      </c>
      <c r="C22" s="1211"/>
      <c r="D22" s="947" t="s">
        <v>15</v>
      </c>
      <c r="E22" s="767"/>
      <c r="F22" s="767"/>
      <c r="G22" s="767"/>
      <c r="H22" s="758">
        <f t="shared" si="12"/>
        <v>0</v>
      </c>
      <c r="I22" s="762">
        <f t="shared" si="1"/>
        <v>0</v>
      </c>
      <c r="J22" s="766"/>
      <c r="K22" s="766"/>
      <c r="Q22" s="761">
        <f t="shared" si="13"/>
        <v>525</v>
      </c>
      <c r="R22" s="894">
        <v>1050</v>
      </c>
      <c r="S22" s="761">
        <f t="shared" si="14"/>
        <v>525</v>
      </c>
      <c r="T22" s="894">
        <v>1050</v>
      </c>
      <c r="U22" s="761">
        <f t="shared" si="10"/>
        <v>895</v>
      </c>
      <c r="V22" s="894">
        <v>1790</v>
      </c>
      <c r="W22" s="761">
        <f t="shared" si="11"/>
        <v>895</v>
      </c>
      <c r="X22" s="894">
        <v>1790</v>
      </c>
    </row>
    <row r="23" spans="1:24" ht="13.5" thickBot="1" x14ac:dyDescent="0.25">
      <c r="A23" s="949"/>
      <c r="B23" s="1210" t="s">
        <v>179</v>
      </c>
      <c r="C23" s="1211"/>
      <c r="D23" s="947" t="s">
        <v>15</v>
      </c>
      <c r="E23" s="767"/>
      <c r="F23" s="767"/>
      <c r="G23" s="767"/>
      <c r="H23" s="758">
        <f t="shared" si="12"/>
        <v>0</v>
      </c>
      <c r="I23" s="762">
        <f t="shared" si="1"/>
        <v>0</v>
      </c>
      <c r="J23" s="766"/>
      <c r="K23" s="766"/>
      <c r="Q23" s="761">
        <f t="shared" si="13"/>
        <v>965</v>
      </c>
      <c r="R23" s="894">
        <v>1930</v>
      </c>
      <c r="S23" s="761">
        <f t="shared" si="14"/>
        <v>965</v>
      </c>
      <c r="T23" s="894">
        <v>1930</v>
      </c>
      <c r="U23" s="761">
        <f t="shared" si="10"/>
        <v>2095</v>
      </c>
      <c r="V23" s="894">
        <v>4190</v>
      </c>
      <c r="W23" s="761">
        <f t="shared" si="11"/>
        <v>2095</v>
      </c>
      <c r="X23" s="894">
        <v>4190</v>
      </c>
    </row>
    <row r="24" spans="1:24" ht="13.5" thickBot="1" x14ac:dyDescent="0.25">
      <c r="A24" s="949"/>
      <c r="B24" s="1210" t="s">
        <v>180</v>
      </c>
      <c r="C24" s="1211"/>
      <c r="D24" s="947" t="s">
        <v>15</v>
      </c>
      <c r="E24" s="767"/>
      <c r="F24" s="767"/>
      <c r="G24" s="767"/>
      <c r="H24" s="758">
        <f t="shared" si="12"/>
        <v>0</v>
      </c>
      <c r="I24" s="762">
        <f t="shared" si="1"/>
        <v>0</v>
      </c>
      <c r="J24" s="766"/>
      <c r="K24" s="766"/>
      <c r="Q24" s="761">
        <f t="shared" si="13"/>
        <v>475</v>
      </c>
      <c r="R24" s="894">
        <v>950</v>
      </c>
      <c r="S24" s="761">
        <f t="shared" si="14"/>
        <v>475</v>
      </c>
      <c r="T24" s="894">
        <v>950</v>
      </c>
      <c r="U24" s="761">
        <f t="shared" si="10"/>
        <v>1050</v>
      </c>
      <c r="V24" s="894">
        <v>2100</v>
      </c>
      <c r="W24" s="761">
        <f t="shared" si="11"/>
        <v>1050</v>
      </c>
      <c r="X24" s="894">
        <v>2100</v>
      </c>
    </row>
    <row r="25" spans="1:24" ht="13.5" thickBot="1" x14ac:dyDescent="0.25">
      <c r="A25" s="949"/>
      <c r="B25" s="959" t="s">
        <v>203</v>
      </c>
      <c r="C25" s="960"/>
      <c r="D25" s="947" t="s">
        <v>15</v>
      </c>
      <c r="E25" s="770"/>
      <c r="F25" s="961"/>
      <c r="G25" s="961"/>
      <c r="H25" s="962">
        <f>IF(E25="x",S25,0)+IF(D25="x",Q25,0)+IF(F25="X",U25,0)+IF(G25="X",W25,0)</f>
        <v>0</v>
      </c>
      <c r="I25" s="963">
        <f t="shared" ref="I25" si="15">H25*2</f>
        <v>0</v>
      </c>
      <c r="J25" s="766"/>
      <c r="K25" s="766"/>
      <c r="Q25" s="761">
        <f t="shared" si="13"/>
        <v>200</v>
      </c>
      <c r="R25" s="952">
        <v>400</v>
      </c>
      <c r="S25" s="761">
        <f t="shared" si="14"/>
        <v>200</v>
      </c>
      <c r="T25" s="952">
        <v>400</v>
      </c>
      <c r="U25" s="761">
        <f t="shared" si="10"/>
        <v>200</v>
      </c>
      <c r="V25" s="952">
        <v>400</v>
      </c>
      <c r="W25" s="951">
        <f>X25/2</f>
        <v>200</v>
      </c>
      <c r="X25" s="952">
        <v>400</v>
      </c>
    </row>
    <row r="26" spans="1:24" ht="13.5" thickBot="1" x14ac:dyDescent="0.25">
      <c r="A26" s="950"/>
      <c r="B26" s="1206" t="s">
        <v>79</v>
      </c>
      <c r="C26" s="1207"/>
      <c r="D26" s="947" t="s">
        <v>15</v>
      </c>
      <c r="E26" s="770"/>
      <c r="F26" s="770"/>
      <c r="G26" s="770"/>
      <c r="H26" s="771">
        <f t="shared" si="12"/>
        <v>0</v>
      </c>
      <c r="I26" s="764">
        <f t="shared" si="1"/>
        <v>0</v>
      </c>
      <c r="J26" s="766"/>
      <c r="K26" s="766"/>
      <c r="Q26" s="761">
        <f t="shared" si="13"/>
        <v>30</v>
      </c>
      <c r="R26" s="894">
        <v>60</v>
      </c>
      <c r="S26" s="761">
        <f t="shared" si="14"/>
        <v>30</v>
      </c>
      <c r="T26" s="894">
        <v>60</v>
      </c>
      <c r="U26" s="761">
        <f t="shared" si="10"/>
        <v>30</v>
      </c>
      <c r="V26" s="894">
        <v>60</v>
      </c>
      <c r="W26" s="761">
        <f t="shared" si="11"/>
        <v>30</v>
      </c>
      <c r="X26" s="894">
        <v>60</v>
      </c>
    </row>
    <row r="28" spans="1:24" ht="13.5" hidden="1" customHeight="1" thickBot="1" x14ac:dyDescent="0.25">
      <c r="A28" s="494" t="s">
        <v>126</v>
      </c>
      <c r="B28" s="494"/>
      <c r="C28" s="494"/>
      <c r="D28" s="494"/>
      <c r="E28" s="494"/>
      <c r="F28" s="494"/>
      <c r="G28" s="494"/>
      <c r="H28" s="494"/>
      <c r="I28" s="494"/>
    </row>
    <row r="29" spans="1:24" ht="13.5" hidden="1" thickBot="1" x14ac:dyDescent="0.25">
      <c r="A29" s="1215" t="s">
        <v>101</v>
      </c>
      <c r="B29" s="1086" t="s">
        <v>102</v>
      </c>
      <c r="C29" s="1087"/>
      <c r="D29" s="1218"/>
      <c r="E29" s="1218"/>
      <c r="F29" s="1218"/>
      <c r="G29" s="1218"/>
      <c r="H29" s="1087"/>
      <c r="I29" s="1088"/>
    </row>
    <row r="30" spans="1:24" hidden="1" x14ac:dyDescent="0.2">
      <c r="A30" s="1216"/>
      <c r="B30" s="1219" t="s">
        <v>103</v>
      </c>
      <c r="C30" s="1220"/>
      <c r="D30" s="614"/>
      <c r="E30" s="768"/>
      <c r="F30" s="768"/>
      <c r="G30" s="730"/>
      <c r="H30" s="565">
        <f>(D30*S30)+(E30*S30)+(F30*T30)+(G30*T30)</f>
        <v>0</v>
      </c>
      <c r="I30" s="685">
        <f>H30*2</f>
        <v>0</v>
      </c>
      <c r="K30" s="823"/>
      <c r="Q30" s="105" t="s">
        <v>186</v>
      </c>
      <c r="R30" s="106" t="s">
        <v>186</v>
      </c>
      <c r="S30" s="940">
        <v>850</v>
      </c>
      <c r="T30" s="941">
        <v>1050</v>
      </c>
      <c r="U30" s="105" t="s">
        <v>186</v>
      </c>
      <c r="V30" s="106" t="s">
        <v>186</v>
      </c>
      <c r="W30" s="940">
        <v>850</v>
      </c>
      <c r="X30" s="941">
        <v>1050</v>
      </c>
    </row>
    <row r="31" spans="1:24" hidden="1" x14ac:dyDescent="0.2">
      <c r="A31" s="1216"/>
      <c r="B31" s="1221" t="s">
        <v>104</v>
      </c>
      <c r="C31" s="1222"/>
      <c r="D31" s="3"/>
      <c r="E31" s="844"/>
      <c r="F31" s="844"/>
      <c r="G31" s="4"/>
      <c r="H31" s="849">
        <f>(D31*S31)+(E31*S31)+(F31*T31)+(G31*T31)</f>
        <v>0</v>
      </c>
      <c r="I31" s="353">
        <f t="shared" ref="I31:I32" si="16">H31*2</f>
        <v>0</v>
      </c>
      <c r="K31" s="823"/>
      <c r="Q31" s="108" t="s">
        <v>186</v>
      </c>
      <c r="R31" s="109" t="s">
        <v>186</v>
      </c>
      <c r="S31" s="942">
        <v>1200</v>
      </c>
      <c r="T31" s="943">
        <v>1400</v>
      </c>
      <c r="U31" s="108" t="s">
        <v>186</v>
      </c>
      <c r="V31" s="109" t="s">
        <v>186</v>
      </c>
      <c r="W31" s="942">
        <v>1200</v>
      </c>
      <c r="X31" s="943">
        <v>1400</v>
      </c>
    </row>
    <row r="32" spans="1:24" ht="13.5" hidden="1" thickBot="1" x14ac:dyDescent="0.25">
      <c r="A32" s="1217"/>
      <c r="B32" s="1223" t="s">
        <v>105</v>
      </c>
      <c r="C32" s="1224"/>
      <c r="D32" s="5"/>
      <c r="E32" s="847"/>
      <c r="F32" s="847"/>
      <c r="G32" s="6"/>
      <c r="H32" s="845">
        <f>(D32*S32)+(E32*S32)+(F32*T32)+(G32*T32)</f>
        <v>0</v>
      </c>
      <c r="I32" s="354">
        <f t="shared" si="16"/>
        <v>0</v>
      </c>
      <c r="K32" s="823"/>
      <c r="Q32" s="112" t="s">
        <v>186</v>
      </c>
      <c r="R32" s="113" t="s">
        <v>186</v>
      </c>
      <c r="S32" s="944">
        <v>1400</v>
      </c>
      <c r="T32" s="945">
        <v>1600</v>
      </c>
      <c r="U32" s="112" t="s">
        <v>186</v>
      </c>
      <c r="V32" s="113" t="s">
        <v>186</v>
      </c>
      <c r="W32" s="944">
        <v>1400</v>
      </c>
      <c r="X32" s="945">
        <v>1600</v>
      </c>
    </row>
    <row r="33" spans="1:24" ht="13.5" hidden="1" thickBot="1" x14ac:dyDescent="0.25">
      <c r="A33" s="116"/>
      <c r="B33" s="216"/>
      <c r="C33" s="216"/>
      <c r="D33" s="58"/>
      <c r="E33" s="58"/>
      <c r="F33" s="58"/>
      <c r="G33" s="58"/>
      <c r="H33" s="117"/>
      <c r="I33" s="117"/>
      <c r="P33" s="784"/>
      <c r="Q33" s="33"/>
      <c r="R33" s="93"/>
      <c r="S33" s="94"/>
      <c r="T33" s="94"/>
      <c r="U33" s="33"/>
      <c r="V33" s="93"/>
      <c r="W33" s="94"/>
      <c r="X33" s="94"/>
    </row>
    <row r="34" spans="1:24" ht="13.5" hidden="1" thickBot="1" x14ac:dyDescent="0.25">
      <c r="A34" s="548" t="s">
        <v>81</v>
      </c>
      <c r="B34" s="1190" t="s">
        <v>107</v>
      </c>
      <c r="C34" s="1191"/>
      <c r="D34" s="846"/>
      <c r="E34" s="846"/>
      <c r="F34" s="846"/>
      <c r="G34" s="846"/>
      <c r="H34" s="843">
        <f>I34/2</f>
        <v>0</v>
      </c>
      <c r="I34" s="162">
        <f>SUM(Q34:R34)+SUM(U34:V34)</f>
        <v>0</v>
      </c>
      <c r="Q34" s="168" t="str">
        <f>IF(D34="X",T34,"")</f>
        <v/>
      </c>
      <c r="R34" s="789" t="str">
        <f>IF(E34="x",T34,"")</f>
        <v/>
      </c>
      <c r="S34" s="790">
        <v>400</v>
      </c>
      <c r="T34" s="137">
        <v>400</v>
      </c>
      <c r="U34" s="168">
        <f>IF($F34="X",W34,0)</f>
        <v>0</v>
      </c>
      <c r="V34" s="168">
        <f>IF($G34="X",X34,0)</f>
        <v>0</v>
      </c>
      <c r="W34" s="790">
        <v>400</v>
      </c>
      <c r="X34" s="137">
        <v>400</v>
      </c>
    </row>
    <row r="35" spans="1:24" ht="13.5" hidden="1" thickBot="1" x14ac:dyDescent="0.25">
      <c r="A35" s="25"/>
      <c r="B35" s="213"/>
      <c r="C35" s="213"/>
      <c r="D35" s="26"/>
      <c r="E35" s="26" t="s">
        <v>1</v>
      </c>
      <c r="F35" s="26"/>
      <c r="G35" s="26"/>
      <c r="H35" s="183"/>
      <c r="I35" s="183"/>
      <c r="P35" s="784"/>
      <c r="Q35" s="33"/>
      <c r="R35" s="33"/>
      <c r="S35" s="38"/>
      <c r="T35" s="38"/>
      <c r="U35" s="33"/>
      <c r="V35" s="33"/>
      <c r="W35" s="38"/>
      <c r="X35" s="38"/>
    </row>
    <row r="36" spans="1:24" ht="13.5" hidden="1" thickBot="1" x14ac:dyDescent="0.25">
      <c r="A36" s="803" t="s">
        <v>108</v>
      </c>
      <c r="B36" s="1173" t="s">
        <v>127</v>
      </c>
      <c r="C36" s="1174"/>
      <c r="D36" s="846"/>
      <c r="E36" s="846"/>
      <c r="F36" s="846"/>
      <c r="G36" s="846"/>
      <c r="H36" s="843">
        <f>I36/2</f>
        <v>0</v>
      </c>
      <c r="I36" s="162">
        <f>SUM(Q36:R36)+SUM(U36:V36)</f>
        <v>0</v>
      </c>
      <c r="Q36" s="168" t="str">
        <f>IF(D36="X",T36,"")</f>
        <v/>
      </c>
      <c r="R36" s="789" t="str">
        <f>IF(E36="x",T36,"")</f>
        <v/>
      </c>
      <c r="S36" s="790">
        <v>500</v>
      </c>
      <c r="T36" s="137">
        <v>500</v>
      </c>
      <c r="U36" s="168">
        <f>IF($F36="X",W36,0)</f>
        <v>0</v>
      </c>
      <c r="V36" s="789">
        <f>IF($G36="X",X36,0)</f>
        <v>0</v>
      </c>
      <c r="W36" s="790">
        <v>500</v>
      </c>
      <c r="X36" s="137">
        <v>500</v>
      </c>
    </row>
    <row r="37" spans="1:24" ht="13.5" hidden="1" thickBot="1" x14ac:dyDescent="0.25">
      <c r="A37" s="25"/>
      <c r="B37" s="213"/>
      <c r="C37" s="213"/>
      <c r="D37" s="26"/>
      <c r="E37" s="26" t="s">
        <v>1</v>
      </c>
      <c r="F37" s="26"/>
      <c r="G37" s="26"/>
      <c r="H37" s="183"/>
      <c r="I37" s="183"/>
      <c r="P37" s="784"/>
      <c r="Q37" s="33"/>
      <c r="R37" s="33"/>
      <c r="S37" s="38"/>
      <c r="T37" s="38"/>
      <c r="U37" s="33"/>
      <c r="V37" s="33"/>
      <c r="W37" s="38"/>
      <c r="X37" s="38"/>
    </row>
    <row r="38" spans="1:24" ht="13.5" hidden="1" thickBot="1" x14ac:dyDescent="0.25">
      <c r="A38" s="1225" t="s">
        <v>109</v>
      </c>
      <c r="B38" s="1213" t="s">
        <v>110</v>
      </c>
      <c r="C38" s="1228"/>
      <c r="D38" s="768"/>
      <c r="E38" s="768"/>
      <c r="F38" s="768"/>
      <c r="G38" s="768"/>
      <c r="H38" s="565">
        <f>I38/2</f>
        <v>0</v>
      </c>
      <c r="I38" s="239">
        <f>SUM(Q38:R38)+SUM(U38:V38)</f>
        <v>0</v>
      </c>
      <c r="Q38" s="105" t="str">
        <f>IF(D38="X",T38,"")</f>
        <v/>
      </c>
      <c r="R38" s="791" t="str">
        <f>IF(E38="x",T38,"")</f>
        <v/>
      </c>
      <c r="S38" s="792">
        <v>800</v>
      </c>
      <c r="T38" s="66">
        <v>800</v>
      </c>
      <c r="U38" s="791" t="str">
        <f>IF(F38="x",W38,"")</f>
        <v/>
      </c>
      <c r="V38" s="791" t="str">
        <f>IF(G38="x",X38,"")</f>
        <v/>
      </c>
      <c r="W38" s="792">
        <v>800</v>
      </c>
      <c r="X38" s="66">
        <v>800</v>
      </c>
    </row>
    <row r="39" spans="1:24" hidden="1" x14ac:dyDescent="0.2">
      <c r="A39" s="1226"/>
      <c r="B39" s="1196" t="s">
        <v>111</v>
      </c>
      <c r="C39" s="1197"/>
      <c r="D39" s="767"/>
      <c r="E39" s="844"/>
      <c r="F39" s="844"/>
      <c r="G39" s="844"/>
      <c r="H39" s="566">
        <f t="shared" ref="H39" si="17">I39/2</f>
        <v>0</v>
      </c>
      <c r="I39" s="212">
        <f>SUM(Q39:R39)+SUM(U39:V39)</f>
        <v>0</v>
      </c>
      <c r="Q39" s="108" t="str">
        <f t="shared" ref="Q39" si="18">IF(D39="X",T39,"")</f>
        <v/>
      </c>
      <c r="R39" s="785" t="str">
        <f t="shared" ref="R39" si="19">IF(E39="x",T39,"")</f>
        <v/>
      </c>
      <c r="S39" s="786">
        <v>1200</v>
      </c>
      <c r="T39" s="74">
        <v>1200</v>
      </c>
      <c r="U39" s="791" t="str">
        <f>IF(F39="x",W39,"")</f>
        <v/>
      </c>
      <c r="V39" s="791" t="str">
        <f>IF(G39="x",X39,"")</f>
        <v/>
      </c>
      <c r="W39" s="786">
        <v>1200</v>
      </c>
      <c r="X39" s="74">
        <v>1200</v>
      </c>
    </row>
    <row r="40" spans="1:24" ht="13.5" hidden="1" thickBot="1" x14ac:dyDescent="0.25">
      <c r="A40" s="1226"/>
      <c r="B40" s="1196" t="s">
        <v>112</v>
      </c>
      <c r="C40" s="1197"/>
      <c r="D40" s="801" t="s">
        <v>1</v>
      </c>
      <c r="E40" s="800"/>
      <c r="F40" s="821"/>
      <c r="G40" s="821"/>
      <c r="H40" s="568"/>
      <c r="I40" s="564"/>
      <c r="Q40" s="795"/>
      <c r="R40" s="787"/>
      <c r="S40" s="788"/>
      <c r="T40" s="153"/>
      <c r="U40" s="795"/>
      <c r="V40" s="787"/>
      <c r="W40" s="788"/>
      <c r="X40" s="153"/>
    </row>
    <row r="41" spans="1:24" ht="13.5" hidden="1" thickBot="1" x14ac:dyDescent="0.25">
      <c r="A41" s="1226"/>
      <c r="B41" s="1196" t="s">
        <v>113</v>
      </c>
      <c r="C41" s="1197"/>
      <c r="D41" s="844" t="s">
        <v>1</v>
      </c>
      <c r="E41" s="844" t="s">
        <v>1</v>
      </c>
      <c r="F41" s="844"/>
      <c r="G41" s="844"/>
      <c r="H41" s="566">
        <f t="shared" ref="H41:H45" si="20">I41/2</f>
        <v>0</v>
      </c>
      <c r="I41" s="212">
        <f t="shared" ref="I41:I43" si="21">SUM(Q41:R41)+SUM(U41:V41)</f>
        <v>0</v>
      </c>
      <c r="Q41" s="108" t="str">
        <f t="shared" ref="Q41:Q43" si="22">IF(D41="X",T41,"")</f>
        <v/>
      </c>
      <c r="R41" s="785" t="str">
        <f t="shared" ref="R41:R43" si="23">IF(E41="x",T41,"")</f>
        <v/>
      </c>
      <c r="S41" s="786">
        <v>1500</v>
      </c>
      <c r="T41" s="74">
        <v>1500</v>
      </c>
      <c r="U41" s="791" t="str">
        <f t="shared" ref="U41:V43" si="24">IF(F41="x",W41,"")</f>
        <v/>
      </c>
      <c r="V41" s="791" t="str">
        <f t="shared" si="24"/>
        <v/>
      </c>
      <c r="W41" s="786">
        <v>1500</v>
      </c>
      <c r="X41" s="74">
        <v>1500</v>
      </c>
    </row>
    <row r="42" spans="1:24" ht="13.5" hidden="1" thickBot="1" x14ac:dyDescent="0.25">
      <c r="A42" s="1226"/>
      <c r="B42" s="1196" t="s">
        <v>114</v>
      </c>
      <c r="C42" s="1197"/>
      <c r="D42" s="767"/>
      <c r="E42" s="767"/>
      <c r="F42" s="767"/>
      <c r="G42" s="767"/>
      <c r="H42" s="566">
        <f t="shared" si="20"/>
        <v>0</v>
      </c>
      <c r="I42" s="212">
        <f>SUM(Q42:R42)+SUM(U42:V42)</f>
        <v>0</v>
      </c>
      <c r="Q42" s="108" t="str">
        <f t="shared" si="22"/>
        <v/>
      </c>
      <c r="R42" s="785" t="str">
        <f t="shared" si="23"/>
        <v/>
      </c>
      <c r="S42" s="786">
        <v>1970</v>
      </c>
      <c r="T42" s="74">
        <v>1970</v>
      </c>
      <c r="U42" s="791" t="str">
        <f t="shared" si="24"/>
        <v/>
      </c>
      <c r="V42" s="791" t="str">
        <f t="shared" si="24"/>
        <v/>
      </c>
      <c r="W42" s="786">
        <v>1970</v>
      </c>
      <c r="X42" s="74">
        <v>1970</v>
      </c>
    </row>
    <row r="43" spans="1:24" ht="13.5" hidden="1" thickBot="1" x14ac:dyDescent="0.25">
      <c r="A43" s="1226"/>
      <c r="B43" s="1198" t="s">
        <v>115</v>
      </c>
      <c r="C43" s="1199"/>
      <c r="D43" s="847" t="s">
        <v>1</v>
      </c>
      <c r="E43" s="847" t="s">
        <v>1</v>
      </c>
      <c r="F43" s="847"/>
      <c r="G43" s="847"/>
      <c r="H43" s="567">
        <f t="shared" si="20"/>
        <v>0</v>
      </c>
      <c r="I43" s="237">
        <f t="shared" si="21"/>
        <v>0</v>
      </c>
      <c r="Q43" s="112" t="str">
        <f t="shared" si="22"/>
        <v/>
      </c>
      <c r="R43" s="793" t="str">
        <f t="shared" si="23"/>
        <v/>
      </c>
      <c r="S43" s="794">
        <v>3600</v>
      </c>
      <c r="T43" s="91">
        <v>3600</v>
      </c>
      <c r="U43" s="791" t="str">
        <f t="shared" si="24"/>
        <v/>
      </c>
      <c r="V43" s="791" t="str">
        <f t="shared" si="24"/>
        <v/>
      </c>
      <c r="W43" s="794">
        <v>3600</v>
      </c>
      <c r="X43" s="91">
        <v>3600</v>
      </c>
    </row>
    <row r="44" spans="1:24" ht="13.5" hidden="1" thickBot="1" x14ac:dyDescent="0.25">
      <c r="A44" s="1226"/>
      <c r="B44" s="484"/>
      <c r="C44" s="214"/>
      <c r="D44" s="58"/>
      <c r="E44" s="58"/>
      <c r="F44" s="58"/>
      <c r="G44" s="58"/>
      <c r="H44" s="117"/>
      <c r="I44" s="485"/>
      <c r="P44" s="784"/>
      <c r="Q44" s="214"/>
      <c r="R44" s="214"/>
      <c r="S44" s="58"/>
      <c r="T44" s="58"/>
      <c r="U44" s="214"/>
      <c r="V44" s="214"/>
      <c r="W44" s="58"/>
      <c r="X44" s="58"/>
    </row>
    <row r="45" spans="1:24" ht="13.5" hidden="1" thickBot="1" x14ac:dyDescent="0.25">
      <c r="A45" s="1226"/>
      <c r="B45" s="1200" t="s">
        <v>150</v>
      </c>
      <c r="C45" s="1201"/>
      <c r="D45" s="846"/>
      <c r="E45" s="848" t="s">
        <v>1</v>
      </c>
      <c r="F45" s="848"/>
      <c r="G45" s="848"/>
      <c r="H45" s="843">
        <f t="shared" si="20"/>
        <v>0</v>
      </c>
      <c r="I45" s="162">
        <f>SUM(Q45:R45)+SUM(U45:V45)</f>
        <v>0</v>
      </c>
      <c r="Q45" s="168" t="str">
        <f t="shared" ref="Q45" si="25">IF(D45="X",T45,"")</f>
        <v/>
      </c>
      <c r="R45" s="789" t="str">
        <f t="shared" ref="R45" si="26">IF(E45="x",T45,"")</f>
        <v/>
      </c>
      <c r="S45" s="790">
        <v>800</v>
      </c>
      <c r="T45" s="137">
        <v>800</v>
      </c>
      <c r="U45" s="791" t="str">
        <f>IF(F45="x",W45,"")</f>
        <v/>
      </c>
      <c r="V45" s="791" t="str">
        <f>IF(G45="x",X45,"")</f>
        <v/>
      </c>
      <c r="W45" s="790">
        <v>800</v>
      </c>
      <c r="X45" s="137">
        <v>800</v>
      </c>
    </row>
    <row r="46" spans="1:24" ht="13.5" hidden="1" thickBot="1" x14ac:dyDescent="0.25">
      <c r="A46" s="1227"/>
      <c r="B46" s="486" t="s">
        <v>151</v>
      </c>
      <c r="C46" s="487"/>
      <c r="D46" s="487"/>
      <c r="E46" s="488"/>
      <c r="F46" s="488"/>
      <c r="G46" s="488"/>
      <c r="H46" s="313"/>
      <c r="I46" s="489"/>
      <c r="P46" s="802"/>
      <c r="Q46" s="34"/>
      <c r="R46" s="34"/>
      <c r="S46" s="622"/>
      <c r="T46" s="622"/>
      <c r="U46" s="34"/>
      <c r="V46" s="34"/>
      <c r="W46" s="622"/>
      <c r="X46" s="622"/>
    </row>
    <row r="47" spans="1:24" ht="13.5" hidden="1" thickBot="1" x14ac:dyDescent="0.25">
      <c r="A47" s="33"/>
      <c r="B47" s="215"/>
      <c r="C47" s="215"/>
      <c r="D47" s="48"/>
      <c r="E47" s="48"/>
      <c r="F47" s="48"/>
      <c r="G47" s="48"/>
      <c r="H47" s="117"/>
      <c r="I47" s="117"/>
      <c r="P47" s="802"/>
      <c r="Q47" s="34"/>
      <c r="R47" s="34"/>
      <c r="S47" s="622"/>
      <c r="T47" s="622"/>
      <c r="U47" s="34"/>
      <c r="V47" s="34"/>
      <c r="W47" s="622"/>
      <c r="X47" s="622"/>
    </row>
    <row r="48" spans="1:24" ht="13.5" hidden="1" thickBot="1" x14ac:dyDescent="0.25">
      <c r="A48" s="1212" t="s">
        <v>129</v>
      </c>
      <c r="B48" s="1213" t="s">
        <v>116</v>
      </c>
      <c r="C48" s="1214"/>
      <c r="D48" s="63"/>
      <c r="E48" s="64"/>
      <c r="F48" s="509"/>
      <c r="G48" s="509"/>
      <c r="H48" s="238">
        <f>I48/2</f>
        <v>0</v>
      </c>
      <c r="I48" s="239">
        <f>IF(B3&gt;=3,2000,0)</f>
        <v>0</v>
      </c>
      <c r="Q48" s="105">
        <v>0</v>
      </c>
      <c r="R48" s="791"/>
      <c r="S48" s="792" t="s">
        <v>15</v>
      </c>
      <c r="T48" s="66" t="s">
        <v>15</v>
      </c>
      <c r="U48" s="105">
        <v>0</v>
      </c>
      <c r="V48" s="791"/>
      <c r="W48" s="792" t="s">
        <v>15</v>
      </c>
      <c r="X48" s="66" t="s">
        <v>15</v>
      </c>
    </row>
    <row r="49" spans="1:24" s="784" customFormat="1" ht="13.5" hidden="1" thickBot="1" x14ac:dyDescent="0.25">
      <c r="A49" s="1038"/>
      <c r="B49" s="1198" t="s">
        <v>130</v>
      </c>
      <c r="C49" s="1199"/>
      <c r="D49" s="847"/>
      <c r="E49" s="847"/>
      <c r="F49" s="847"/>
      <c r="G49" s="847"/>
      <c r="H49" s="845">
        <f>I49/2</f>
        <v>0</v>
      </c>
      <c r="I49" s="529">
        <f>SUM(Q49:R49)+SUM(U49:V49)</f>
        <v>0</v>
      </c>
      <c r="J49"/>
      <c r="K49"/>
      <c r="L49"/>
      <c r="M49"/>
      <c r="N49"/>
      <c r="O49"/>
      <c r="P49"/>
      <c r="Q49" s="796" t="str">
        <f>IF(D49="X",T49,"")</f>
        <v/>
      </c>
      <c r="R49" s="797" t="str">
        <f t="shared" ref="R49" si="27">IF(E49="x",T49,"")</f>
        <v/>
      </c>
      <c r="S49" s="798">
        <v>2000</v>
      </c>
      <c r="T49" s="799">
        <v>2000</v>
      </c>
      <c r="U49" s="791" t="str">
        <f>IF(F49="x",W49,"")</f>
        <v/>
      </c>
      <c r="V49" s="791" t="str">
        <f>IF(G49="x",X49,"")</f>
        <v/>
      </c>
      <c r="W49" s="798">
        <v>2000</v>
      </c>
      <c r="X49" s="799">
        <v>2000</v>
      </c>
    </row>
    <row r="50" spans="1:24" hidden="1" x14ac:dyDescent="0.2">
      <c r="A50" s="781"/>
      <c r="B50" s="782"/>
      <c r="C50" s="782"/>
      <c r="D50" s="783"/>
      <c r="E50" s="783"/>
      <c r="F50" s="783"/>
      <c r="G50" s="783"/>
      <c r="H50" s="117"/>
      <c r="I50" s="117"/>
      <c r="J50" s="784"/>
      <c r="K50" s="784"/>
      <c r="L50" s="784"/>
      <c r="M50" s="784"/>
      <c r="N50" s="784"/>
      <c r="O50" s="784"/>
    </row>
    <row r="51" spans="1:24" ht="13.5" thickBot="1" x14ac:dyDescent="0.25">
      <c r="A51" s="1064" t="s">
        <v>117</v>
      </c>
      <c r="B51" s="1064"/>
      <c r="C51" s="1064"/>
      <c r="D51" s="1064"/>
      <c r="E51" s="1064"/>
      <c r="F51" s="812"/>
      <c r="G51" s="812"/>
      <c r="H51" s="811" t="s">
        <v>118</v>
      </c>
      <c r="I51" s="811" t="s">
        <v>85</v>
      </c>
    </row>
    <row r="52" spans="1:24" x14ac:dyDescent="0.2">
      <c r="A52" s="1180" t="s">
        <v>119</v>
      </c>
      <c r="B52" s="1181"/>
      <c r="C52" s="1181"/>
      <c r="D52" s="1181"/>
      <c r="E52" s="1182"/>
      <c r="F52" s="514"/>
      <c r="G52" s="514"/>
      <c r="H52" s="816">
        <f>(SUM(H7:H13)+SUM(H15:H17))*B3</f>
        <v>0</v>
      </c>
      <c r="I52" s="817">
        <f>(SUM(I7:I13)+SUM(I15:I17))*B3</f>
        <v>0</v>
      </c>
      <c r="K52" s="824"/>
    </row>
    <row r="53" spans="1:24" x14ac:dyDescent="0.2">
      <c r="A53" s="1177" t="s">
        <v>184</v>
      </c>
      <c r="B53" s="1178"/>
      <c r="C53" s="1178"/>
      <c r="D53" s="1178"/>
      <c r="E53" s="1179"/>
      <c r="F53" s="515"/>
      <c r="G53" s="515"/>
      <c r="H53" s="804">
        <f>SUM(H19:H26,H30:H32)</f>
        <v>0</v>
      </c>
      <c r="I53" s="805">
        <f>SUM(I19:I26,I30:I32)</f>
        <v>0</v>
      </c>
    </row>
    <row r="54" spans="1:24" ht="13.5" thickBot="1" x14ac:dyDescent="0.25">
      <c r="A54" s="1183" t="s">
        <v>187</v>
      </c>
      <c r="B54" s="1184"/>
      <c r="C54" s="1184"/>
      <c r="D54" s="1184"/>
      <c r="E54" s="1184"/>
      <c r="F54" s="516"/>
      <c r="G54" s="516"/>
      <c r="H54" s="820">
        <f>SUM(H34:H45,H48:H49)*B3</f>
        <v>0</v>
      </c>
      <c r="I54" s="819">
        <f>SUM(I34:I45,I48:I49)*B3</f>
        <v>0</v>
      </c>
      <c r="K54" s="824"/>
      <c r="P54" s="784"/>
      <c r="Q54" s="784"/>
      <c r="R54" s="784"/>
      <c r="S54" s="784"/>
      <c r="T54" s="784"/>
      <c r="U54" s="784"/>
      <c r="V54" s="784"/>
      <c r="W54" s="784"/>
      <c r="X54" s="784"/>
    </row>
    <row r="55" spans="1:24" ht="13.5" thickBot="1" x14ac:dyDescent="0.25">
      <c r="A55" s="1185" t="s">
        <v>120</v>
      </c>
      <c r="B55" s="1186"/>
      <c r="C55" s="1186"/>
      <c r="D55" s="1186"/>
      <c r="E55" s="1187"/>
      <c r="F55" s="946"/>
      <c r="G55" s="946"/>
      <c r="H55" s="809">
        <f>H49</f>
        <v>0</v>
      </c>
      <c r="I55" s="810">
        <f>I49</f>
        <v>0</v>
      </c>
      <c r="P55" s="784"/>
      <c r="Q55" s="784"/>
      <c r="R55" s="784"/>
      <c r="S55" s="784"/>
      <c r="T55" s="784"/>
      <c r="U55" s="784"/>
      <c r="V55" s="784"/>
      <c r="W55" s="784"/>
      <c r="X55" s="784"/>
    </row>
    <row r="56" spans="1:24" ht="13.5" thickBot="1" x14ac:dyDescent="0.25">
      <c r="A56" s="1175" t="s">
        <v>121</v>
      </c>
      <c r="B56" s="1176"/>
      <c r="C56" s="1176"/>
      <c r="D56" s="1176"/>
      <c r="E56" s="1176"/>
      <c r="F56" s="814"/>
      <c r="G56" s="814"/>
      <c r="H56" s="808">
        <f>SUM(H52:H55)</f>
        <v>0</v>
      </c>
      <c r="I56" s="818">
        <f>SUM(I52:I55)</f>
        <v>0</v>
      </c>
      <c r="K56" s="824"/>
    </row>
    <row r="57" spans="1:24" ht="13.5" thickBot="1" x14ac:dyDescent="0.25">
      <c r="A57" s="980" t="s">
        <v>204</v>
      </c>
      <c r="B57" s="977"/>
      <c r="C57" s="1202" t="s">
        <v>207</v>
      </c>
      <c r="D57" s="1202"/>
      <c r="E57" s="982">
        <v>0</v>
      </c>
      <c r="F57" s="977"/>
      <c r="G57" s="977"/>
      <c r="H57" s="808">
        <f>E57*H56</f>
        <v>0</v>
      </c>
      <c r="I57" s="818">
        <f>H57*2</f>
        <v>0</v>
      </c>
    </row>
    <row r="58" spans="1:24" ht="13.5" thickBot="1" x14ac:dyDescent="0.25">
      <c r="A58" s="981" t="s">
        <v>206</v>
      </c>
      <c r="B58" s="978"/>
      <c r="C58" s="978"/>
      <c r="D58" s="978"/>
      <c r="E58" s="978"/>
      <c r="F58" s="978"/>
      <c r="G58" s="978"/>
      <c r="H58" s="808">
        <f>H57+H56</f>
        <v>0</v>
      </c>
      <c r="I58" s="818">
        <f>H58*2</f>
        <v>0</v>
      </c>
    </row>
  </sheetData>
  <sheetProtection password="C93B" sheet="1" objects="1" scenarios="1" selectLockedCells="1"/>
  <mergeCells count="51">
    <mergeCell ref="B1:H1"/>
    <mergeCell ref="E3:I3"/>
    <mergeCell ref="B12:C12"/>
    <mergeCell ref="B11:C11"/>
    <mergeCell ref="B10:C10"/>
    <mergeCell ref="B9:C9"/>
    <mergeCell ref="B6:C6"/>
    <mergeCell ref="B7:C7"/>
    <mergeCell ref="B8:C8"/>
    <mergeCell ref="C57:D57"/>
    <mergeCell ref="A7:A13"/>
    <mergeCell ref="A15:A17"/>
    <mergeCell ref="B13:C13"/>
    <mergeCell ref="B17:C17"/>
    <mergeCell ref="B16:C16"/>
    <mergeCell ref="B15:C15"/>
    <mergeCell ref="B22:C22"/>
    <mergeCell ref="A48:A49"/>
    <mergeCell ref="B48:C48"/>
    <mergeCell ref="B49:C49"/>
    <mergeCell ref="A29:A32"/>
    <mergeCell ref="B26:C26"/>
    <mergeCell ref="B24:C24"/>
    <mergeCell ref="B23:C23"/>
    <mergeCell ref="B29:I29"/>
    <mergeCell ref="U5:V5"/>
    <mergeCell ref="W5:X5"/>
    <mergeCell ref="S5:T5"/>
    <mergeCell ref="Q5:R5"/>
    <mergeCell ref="B34:C34"/>
    <mergeCell ref="B21:C21"/>
    <mergeCell ref="B20:C20"/>
    <mergeCell ref="B19:C19"/>
    <mergeCell ref="B30:C30"/>
    <mergeCell ref="B31:C31"/>
    <mergeCell ref="B32:C32"/>
    <mergeCell ref="B36:C36"/>
    <mergeCell ref="A56:E56"/>
    <mergeCell ref="A53:E53"/>
    <mergeCell ref="A52:E52"/>
    <mergeCell ref="A51:E51"/>
    <mergeCell ref="A54:E54"/>
    <mergeCell ref="A55:E55"/>
    <mergeCell ref="B41:C41"/>
    <mergeCell ref="B42:C42"/>
    <mergeCell ref="B43:C43"/>
    <mergeCell ref="B45:C45"/>
    <mergeCell ref="A38:A46"/>
    <mergeCell ref="B38:C38"/>
    <mergeCell ref="B39:C39"/>
    <mergeCell ref="B40:C40"/>
  </mergeCells>
  <printOptions horizontalCentered="1"/>
  <pageMargins left="0" right="0" top="0.75" bottom="0.75" header="0.3" footer="0.3"/>
  <pageSetup scale="9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76"/>
  <sheetViews>
    <sheetView showGridLines="0" topLeftCell="A34" zoomScaleNormal="100" workbookViewId="0">
      <selection activeCell="H65" sqref="H65"/>
    </sheetView>
  </sheetViews>
  <sheetFormatPr defaultColWidth="11.7109375" defaultRowHeight="12.75" x14ac:dyDescent="0.2"/>
  <cols>
    <col min="1" max="1" width="7.5703125" style="294" customWidth="1"/>
    <col min="2" max="2" width="18.140625" style="294" bestFit="1" customWidth="1"/>
    <col min="3" max="9" width="5.7109375" style="294" customWidth="1"/>
    <col min="10" max="10" width="12" style="294" customWidth="1"/>
    <col min="11" max="11" width="12.140625" style="294" customWidth="1"/>
    <col min="12" max="12" width="2.85546875" style="294" customWidth="1"/>
    <col min="13" max="13" width="11" style="294" customWidth="1"/>
    <col min="14" max="14" width="11.28515625" style="294" customWidth="1"/>
    <col min="15" max="15" width="12.5703125" style="294" customWidth="1"/>
    <col min="16" max="16" width="4.140625" style="294" customWidth="1"/>
    <col min="17" max="17" width="3.5703125" style="294" customWidth="1"/>
    <col min="18" max="18" width="12" style="294" customWidth="1"/>
    <col min="19" max="19" width="12" style="294" hidden="1" customWidth="1"/>
    <col min="20" max="23" width="11.7109375" style="294" hidden="1" customWidth="1"/>
    <col min="24" max="25" width="18.140625" style="294" hidden="1" customWidth="1"/>
    <col min="26" max="53" width="11.7109375" style="294" hidden="1" customWidth="1"/>
    <col min="54" max="54" width="40.28515625" style="294" hidden="1" customWidth="1"/>
    <col min="55" max="73" width="11.7109375" style="183" hidden="1" customWidth="1"/>
    <col min="74" max="92" width="11.7109375" style="183" customWidth="1"/>
    <col min="93" max="16384" width="11.7109375" style="183"/>
  </cols>
  <sheetData>
    <row r="1" spans="1:237" x14ac:dyDescent="0.2">
      <c r="A1" s="46"/>
      <c r="B1" s="219"/>
      <c r="C1" s="219"/>
      <c r="D1" s="79"/>
      <c r="E1" s="79"/>
      <c r="F1" s="79"/>
      <c r="G1" s="79"/>
      <c r="H1" s="79"/>
      <c r="I1" s="79"/>
      <c r="J1" s="195"/>
      <c r="K1" s="195"/>
      <c r="L1" s="46"/>
      <c r="M1" s="25"/>
      <c r="N1" s="213"/>
      <c r="O1" s="213"/>
      <c r="P1" s="26"/>
      <c r="Q1" s="26"/>
      <c r="R1" s="183"/>
      <c r="S1" s="183"/>
      <c r="T1" s="725"/>
      <c r="U1" s="725"/>
      <c r="V1" s="725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</row>
    <row r="2" spans="1:237" x14ac:dyDescent="0.2">
      <c r="A2" s="46"/>
      <c r="B2" s="219"/>
      <c r="C2" s="219"/>
      <c r="D2" s="79"/>
      <c r="E2" s="79"/>
      <c r="F2" s="79"/>
      <c r="G2" s="79"/>
      <c r="H2" s="79"/>
      <c r="I2" s="79"/>
      <c r="J2" s="195"/>
      <c r="K2" s="195"/>
      <c r="L2" s="46"/>
      <c r="M2" s="25"/>
      <c r="N2" s="213"/>
      <c r="O2" s="213"/>
      <c r="P2" s="26"/>
      <c r="Q2" s="26"/>
      <c r="R2" s="183"/>
      <c r="S2" s="183"/>
      <c r="T2" s="725"/>
      <c r="U2" s="725"/>
      <c r="V2" s="725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</row>
    <row r="3" spans="1:237" s="24" customFormat="1" ht="13.5" thickBot="1" x14ac:dyDescent="0.25">
      <c r="A3" s="1066" t="s">
        <v>0</v>
      </c>
      <c r="B3" s="1066"/>
      <c r="C3" s="1235" t="s">
        <v>1</v>
      </c>
      <c r="D3" s="1235"/>
      <c r="E3" s="1235"/>
      <c r="F3" s="1235"/>
      <c r="G3" s="1235"/>
      <c r="H3" s="1235"/>
      <c r="I3" s="1235"/>
      <c r="J3" s="1235"/>
      <c r="K3" s="1235"/>
      <c r="L3" s="1066" t="s">
        <v>2</v>
      </c>
      <c r="M3" s="1066"/>
      <c r="N3" s="1067" t="s">
        <v>1</v>
      </c>
      <c r="O3" s="1067"/>
      <c r="P3" s="1067"/>
      <c r="Q3" s="1067"/>
      <c r="R3" s="1067"/>
      <c r="S3" s="31"/>
      <c r="T3" s="725"/>
      <c r="U3" s="725"/>
      <c r="V3" s="725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4"/>
      <c r="BD3" s="314"/>
      <c r="BE3" s="314"/>
      <c r="BF3" s="314"/>
      <c r="BG3" s="314"/>
      <c r="BH3" s="314"/>
      <c r="BI3" s="314"/>
      <c r="BJ3" s="314"/>
      <c r="BK3" s="314"/>
      <c r="BL3" s="314"/>
      <c r="BM3" s="314"/>
      <c r="BN3" s="314"/>
      <c r="BO3" s="314"/>
      <c r="BP3" s="314"/>
      <c r="BQ3" s="314"/>
      <c r="BR3" s="314"/>
      <c r="BS3" s="314"/>
      <c r="BT3" s="314"/>
      <c r="BU3" s="314"/>
      <c r="BV3" s="314"/>
      <c r="BW3" s="314"/>
      <c r="BX3" s="314"/>
      <c r="BY3" s="314"/>
      <c r="BZ3" s="314"/>
      <c r="CA3" s="314"/>
      <c r="CB3" s="314"/>
      <c r="CC3" s="314"/>
      <c r="CD3" s="314"/>
      <c r="CE3" s="314"/>
      <c r="CF3" s="314"/>
      <c r="CG3" s="314"/>
      <c r="CH3" s="314"/>
      <c r="CI3" s="314"/>
      <c r="CJ3" s="314"/>
      <c r="CK3" s="314"/>
      <c r="CL3" s="314"/>
      <c r="CM3" s="314"/>
      <c r="CN3" s="314"/>
      <c r="CO3" s="314"/>
      <c r="CP3" s="314"/>
      <c r="CQ3" s="314"/>
      <c r="CR3" s="314"/>
      <c r="CS3" s="314"/>
      <c r="CT3" s="314"/>
      <c r="CU3" s="314"/>
      <c r="CV3" s="314"/>
      <c r="CW3" s="314"/>
      <c r="CX3" s="314"/>
      <c r="CY3" s="314"/>
      <c r="CZ3" s="314"/>
      <c r="DA3" s="314"/>
      <c r="DB3" s="314"/>
      <c r="DC3" s="314"/>
      <c r="DD3" s="314"/>
      <c r="DE3" s="314"/>
      <c r="DF3" s="314"/>
      <c r="DG3" s="314"/>
      <c r="DH3" s="314"/>
      <c r="DI3" s="314"/>
      <c r="DJ3" s="314"/>
      <c r="DK3" s="314"/>
      <c r="DL3" s="314"/>
      <c r="DM3" s="314"/>
      <c r="DN3" s="314"/>
      <c r="DO3" s="314"/>
      <c r="DP3" s="314"/>
      <c r="DQ3" s="314"/>
      <c r="DR3" s="314"/>
      <c r="DS3" s="314"/>
      <c r="DT3" s="314"/>
      <c r="DU3" s="314"/>
      <c r="DV3" s="314"/>
      <c r="DW3" s="314"/>
      <c r="DX3" s="314"/>
      <c r="DY3" s="314"/>
      <c r="DZ3" s="314"/>
      <c r="EA3" s="314"/>
      <c r="EB3" s="314"/>
      <c r="EC3" s="314"/>
      <c r="ED3" s="314"/>
      <c r="EE3" s="314"/>
      <c r="EF3" s="314"/>
      <c r="EG3" s="314"/>
      <c r="EH3" s="314"/>
      <c r="EI3" s="314"/>
      <c r="EJ3" s="314"/>
      <c r="EK3" s="314"/>
      <c r="EL3" s="314"/>
      <c r="EM3" s="314"/>
      <c r="EN3" s="314"/>
      <c r="EO3" s="314"/>
      <c r="EP3" s="314"/>
      <c r="EQ3" s="314"/>
      <c r="ER3" s="314"/>
      <c r="ES3" s="314"/>
      <c r="ET3" s="314"/>
      <c r="EU3" s="314"/>
      <c r="EV3" s="314"/>
      <c r="EW3" s="314"/>
      <c r="EX3" s="314"/>
      <c r="EY3" s="314"/>
      <c r="EZ3" s="314"/>
      <c r="FA3" s="314"/>
      <c r="FB3" s="314"/>
      <c r="FC3" s="314"/>
      <c r="FD3" s="314"/>
      <c r="FE3" s="314"/>
      <c r="FF3" s="314"/>
      <c r="FG3" s="314"/>
      <c r="FH3" s="314"/>
      <c r="FI3" s="314"/>
      <c r="FJ3" s="314"/>
      <c r="FK3" s="314"/>
      <c r="FL3" s="314"/>
      <c r="FM3" s="314"/>
      <c r="FN3" s="314"/>
      <c r="FO3" s="314"/>
      <c r="FP3" s="314"/>
      <c r="FQ3" s="314"/>
      <c r="FR3" s="314"/>
      <c r="FS3" s="314"/>
      <c r="FT3" s="314"/>
      <c r="FU3" s="314"/>
      <c r="FV3" s="314"/>
      <c r="FW3" s="314"/>
      <c r="FX3" s="314"/>
      <c r="FY3" s="314"/>
      <c r="FZ3" s="314"/>
      <c r="GA3" s="314"/>
      <c r="GB3" s="314"/>
      <c r="GC3" s="314"/>
      <c r="GD3" s="314"/>
      <c r="GE3" s="314"/>
      <c r="GF3" s="314"/>
      <c r="GG3" s="314"/>
      <c r="GH3" s="314"/>
      <c r="GI3" s="314"/>
      <c r="GJ3" s="314"/>
      <c r="GK3" s="314"/>
      <c r="GL3" s="314"/>
      <c r="GM3" s="314"/>
      <c r="GN3" s="314"/>
      <c r="GO3" s="314"/>
      <c r="GP3" s="314"/>
      <c r="GQ3" s="314"/>
      <c r="GR3" s="314"/>
      <c r="GS3" s="314"/>
      <c r="GT3" s="314"/>
      <c r="GU3" s="314"/>
      <c r="GV3" s="314"/>
      <c r="GW3" s="314"/>
      <c r="GX3" s="314"/>
      <c r="GY3" s="314"/>
      <c r="GZ3" s="314"/>
      <c r="HA3" s="314"/>
      <c r="HB3" s="314"/>
      <c r="HC3" s="314"/>
      <c r="HD3" s="314"/>
      <c r="HE3" s="314"/>
      <c r="HF3" s="314"/>
      <c r="HG3" s="314"/>
      <c r="HH3" s="314"/>
      <c r="HI3" s="314"/>
      <c r="HJ3" s="314"/>
      <c r="HK3" s="314"/>
      <c r="HL3" s="314"/>
      <c r="HM3" s="314"/>
      <c r="HN3" s="314"/>
      <c r="HO3" s="314"/>
      <c r="HP3" s="314"/>
      <c r="HQ3" s="314"/>
      <c r="HR3" s="314"/>
      <c r="HS3" s="314"/>
      <c r="HT3" s="314"/>
      <c r="HU3" s="314"/>
      <c r="HV3" s="314"/>
      <c r="HW3" s="314"/>
      <c r="HX3" s="314"/>
      <c r="HY3" s="314"/>
    </row>
    <row r="4" spans="1:237" s="24" customFormat="1" ht="13.5" thickBot="1" x14ac:dyDescent="0.25">
      <c r="B4" s="219"/>
      <c r="C4" s="219"/>
      <c r="D4" s="826"/>
      <c r="E4" s="826"/>
      <c r="F4" s="826"/>
      <c r="G4" s="826"/>
      <c r="H4" s="826"/>
      <c r="I4" s="826"/>
      <c r="J4" s="36"/>
      <c r="K4" s="36"/>
      <c r="M4" s="25"/>
      <c r="N4" s="213"/>
      <c r="O4" s="213"/>
      <c r="P4" s="26"/>
      <c r="Q4" s="26"/>
      <c r="R4" s="180"/>
      <c r="S4" s="180"/>
      <c r="T4" s="725"/>
      <c r="U4" s="725"/>
      <c r="V4" s="725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 s="180"/>
      <c r="BI4" s="180"/>
      <c r="BJ4" s="180"/>
      <c r="BK4" s="180"/>
      <c r="BL4" s="180"/>
      <c r="BM4" s="180"/>
      <c r="BN4" s="180"/>
      <c r="BO4" s="180"/>
      <c r="BP4" s="180"/>
      <c r="BQ4" s="180"/>
      <c r="BR4" s="180"/>
      <c r="BS4" s="180"/>
      <c r="BT4" s="180"/>
      <c r="BU4" s="180"/>
      <c r="BV4" s="180"/>
      <c r="BW4" s="180"/>
      <c r="BX4" s="180"/>
      <c r="BY4" s="180"/>
      <c r="BZ4" s="180"/>
      <c r="CA4" s="180"/>
      <c r="CB4" s="180"/>
      <c r="CC4" s="180"/>
      <c r="CD4" s="180"/>
      <c r="CE4" s="180"/>
      <c r="CF4" s="180"/>
      <c r="CG4" s="180"/>
      <c r="CH4" s="180"/>
      <c r="CI4" s="180"/>
      <c r="CJ4" s="180"/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0"/>
      <c r="DC4" s="180"/>
      <c r="DD4" s="180"/>
      <c r="DE4" s="180"/>
      <c r="DF4" s="180"/>
      <c r="DG4" s="180"/>
      <c r="DH4" s="180"/>
      <c r="DI4" s="180"/>
      <c r="DJ4" s="180"/>
      <c r="DK4" s="180"/>
      <c r="DL4" s="180"/>
      <c r="DM4" s="180"/>
      <c r="DN4" s="180"/>
      <c r="DO4" s="180"/>
      <c r="DP4" s="180"/>
      <c r="DQ4" s="180"/>
      <c r="DR4" s="180"/>
      <c r="DS4" s="180"/>
      <c r="DT4" s="180"/>
      <c r="DU4" s="180"/>
      <c r="DV4" s="180"/>
      <c r="DW4" s="180"/>
      <c r="DX4" s="180"/>
      <c r="DY4" s="180"/>
      <c r="DZ4" s="180"/>
      <c r="EA4" s="180"/>
      <c r="EB4" s="180"/>
      <c r="EC4" s="180"/>
      <c r="ED4" s="180"/>
      <c r="EE4" s="180"/>
      <c r="EF4" s="180"/>
      <c r="EG4" s="180"/>
      <c r="EH4" s="180"/>
      <c r="EI4" s="180"/>
      <c r="EJ4" s="180"/>
      <c r="EK4" s="180"/>
      <c r="EL4" s="180"/>
      <c r="EM4" s="180"/>
      <c r="EN4" s="180"/>
      <c r="EO4" s="180"/>
      <c r="EP4" s="180"/>
      <c r="EQ4" s="180"/>
      <c r="ER4" s="180"/>
      <c r="ES4" s="180"/>
      <c r="ET4" s="180"/>
      <c r="EU4" s="180"/>
      <c r="EV4" s="180"/>
      <c r="EW4" s="180"/>
      <c r="EX4" s="180"/>
      <c r="EY4" s="180"/>
      <c r="EZ4" s="180"/>
      <c r="FA4" s="180"/>
      <c r="FB4" s="180"/>
      <c r="FC4" s="180"/>
      <c r="FD4" s="180"/>
      <c r="FE4" s="180"/>
      <c r="FF4" s="180"/>
      <c r="FG4" s="180"/>
      <c r="FH4" s="180"/>
      <c r="FI4" s="180"/>
      <c r="FJ4" s="180"/>
      <c r="FK4" s="180"/>
      <c r="FL4" s="180"/>
      <c r="FM4" s="180"/>
      <c r="FN4" s="180"/>
      <c r="FO4" s="180"/>
      <c r="FP4" s="180"/>
      <c r="FQ4" s="180"/>
      <c r="FR4" s="180"/>
      <c r="FS4" s="180"/>
      <c r="FT4" s="180"/>
      <c r="FU4" s="180"/>
      <c r="FV4" s="180"/>
      <c r="FW4" s="180"/>
      <c r="FX4" s="180"/>
      <c r="FY4" s="180"/>
      <c r="FZ4" s="180"/>
      <c r="GA4" s="180"/>
      <c r="GB4" s="180"/>
      <c r="GC4" s="180"/>
      <c r="GD4" s="180"/>
      <c r="GE4" s="180"/>
      <c r="GF4" s="180"/>
      <c r="GG4" s="180"/>
      <c r="GH4" s="180"/>
      <c r="GI4" s="180"/>
      <c r="GJ4" s="180"/>
      <c r="GK4" s="180"/>
      <c r="GL4" s="180"/>
      <c r="GM4" s="180"/>
      <c r="GN4" s="180"/>
      <c r="GO4" s="180"/>
      <c r="GP4" s="180"/>
      <c r="GQ4" s="180"/>
      <c r="GR4" s="180"/>
      <c r="GS4" s="180"/>
      <c r="GT4" s="180"/>
      <c r="GU4" s="180"/>
      <c r="GV4" s="180"/>
      <c r="GW4" s="180"/>
      <c r="GX4" s="180"/>
      <c r="GY4" s="180"/>
      <c r="GZ4" s="180"/>
      <c r="HA4" s="180"/>
      <c r="HB4" s="180"/>
      <c r="HC4" s="180"/>
      <c r="HD4" s="180"/>
      <c r="HE4" s="180"/>
      <c r="HF4" s="180"/>
      <c r="HG4" s="180"/>
      <c r="HH4" s="180"/>
      <c r="HI4" s="180"/>
      <c r="HJ4" s="180"/>
      <c r="HK4" s="180"/>
      <c r="HL4" s="180"/>
      <c r="HM4" s="180"/>
      <c r="HN4" s="180"/>
      <c r="HO4" s="180"/>
      <c r="HP4" s="180"/>
      <c r="HQ4" s="180"/>
      <c r="HR4" s="180"/>
      <c r="HS4" s="180"/>
      <c r="HT4" s="180"/>
      <c r="HU4" s="180"/>
      <c r="HV4" s="180"/>
      <c r="HW4" s="180"/>
      <c r="HX4" s="180"/>
      <c r="HY4" s="180"/>
    </row>
    <row r="5" spans="1:237" s="24" customFormat="1" ht="18.75" thickBot="1" x14ac:dyDescent="0.3">
      <c r="A5" s="1066" t="s">
        <v>3</v>
      </c>
      <c r="B5" s="1068"/>
      <c r="C5" s="826"/>
      <c r="E5" s="31"/>
      <c r="F5" s="8">
        <v>1</v>
      </c>
      <c r="G5" s="32"/>
      <c r="H5" s="32"/>
      <c r="I5" s="32"/>
      <c r="J5" s="36"/>
      <c r="K5" s="36"/>
      <c r="M5" s="33"/>
      <c r="N5" s="214"/>
      <c r="O5" s="214"/>
      <c r="P5" s="35"/>
      <c r="Q5" s="35"/>
      <c r="R5" s="34"/>
      <c r="S5" s="34"/>
      <c r="T5" s="725"/>
      <c r="U5" s="725"/>
      <c r="V5" s="725"/>
      <c r="W5" s="34"/>
      <c r="X5" s="34"/>
      <c r="Y5" s="992" t="s">
        <v>12</v>
      </c>
      <c r="Z5" s="993"/>
      <c r="AA5" s="993"/>
      <c r="AB5" s="993"/>
      <c r="AC5" s="993"/>
      <c r="AD5" s="993"/>
      <c r="AE5" s="994"/>
      <c r="AF5" s="839"/>
      <c r="AG5" s="34"/>
      <c r="AH5" s="34"/>
      <c r="AI5" s="34"/>
      <c r="AJ5" s="34"/>
      <c r="AK5" s="34"/>
      <c r="AM5" s="992" t="s">
        <v>85</v>
      </c>
      <c r="AN5" s="993"/>
      <c r="AO5" s="993"/>
      <c r="AP5" s="993"/>
      <c r="AQ5" s="993"/>
      <c r="AR5" s="993"/>
      <c r="AS5" s="994"/>
      <c r="AT5" s="839"/>
      <c r="AY5" s="682" t="s">
        <v>175</v>
      </c>
      <c r="AZ5" s="677">
        <v>1</v>
      </c>
      <c r="BA5" s="691" t="s">
        <v>178</v>
      </c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</row>
    <row r="6" spans="1:237" ht="13.5" thickBot="1" x14ac:dyDescent="0.25">
      <c r="A6" s="825"/>
      <c r="B6" s="21"/>
      <c r="C6" s="21"/>
      <c r="D6" s="31"/>
      <c r="E6" s="31"/>
      <c r="F6" s="32"/>
      <c r="G6" s="32"/>
      <c r="H6" s="32"/>
      <c r="I6" s="32"/>
      <c r="J6" s="36"/>
      <c r="K6" s="36"/>
      <c r="L6" s="24"/>
      <c r="M6" s="33"/>
      <c r="N6" s="214"/>
      <c r="O6" s="214"/>
      <c r="P6" s="35"/>
      <c r="Q6" s="35"/>
      <c r="R6" s="34"/>
      <c r="S6" s="34"/>
      <c r="T6" s="725"/>
      <c r="U6" s="725"/>
      <c r="V6" s="725"/>
      <c r="W6" s="36"/>
      <c r="X6" s="36"/>
      <c r="Y6" s="835" t="s">
        <v>30</v>
      </c>
      <c r="Z6" s="837" t="s">
        <v>10</v>
      </c>
      <c r="AA6" s="838" t="s">
        <v>11</v>
      </c>
      <c r="AB6" s="837" t="s">
        <v>10</v>
      </c>
      <c r="AC6" s="838" t="s">
        <v>11</v>
      </c>
      <c r="AD6" s="837" t="s">
        <v>10</v>
      </c>
      <c r="AE6" s="838" t="s">
        <v>11</v>
      </c>
      <c r="AF6" s="840"/>
      <c r="AG6" s="42"/>
      <c r="AH6" s="43"/>
      <c r="AI6" s="43"/>
      <c r="AJ6" s="43"/>
      <c r="AK6" s="44"/>
      <c r="AL6" s="45"/>
      <c r="AM6" s="835" t="s">
        <v>30</v>
      </c>
      <c r="AN6" s="40" t="s">
        <v>10</v>
      </c>
      <c r="AO6" s="41" t="s">
        <v>11</v>
      </c>
      <c r="AP6" s="40" t="s">
        <v>10</v>
      </c>
      <c r="AQ6" s="41" t="s">
        <v>11</v>
      </c>
      <c r="AR6" s="40" t="s">
        <v>10</v>
      </c>
      <c r="AS6" s="41" t="s">
        <v>11</v>
      </c>
      <c r="AT6" s="840"/>
      <c r="AU6" s="183"/>
      <c r="AV6" s="45"/>
      <c r="AW6" s="45"/>
      <c r="AX6" s="45"/>
      <c r="AY6" s="45"/>
      <c r="AZ6" s="45"/>
      <c r="BA6" s="45"/>
      <c r="BB6" s="46"/>
      <c r="BC6" s="38"/>
      <c r="BD6" s="25"/>
      <c r="BE6" s="25"/>
      <c r="BF6" s="25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</row>
    <row r="7" spans="1:237" ht="13.5" thickBot="1" x14ac:dyDescent="0.25">
      <c r="A7" s="46"/>
      <c r="B7" s="21"/>
      <c r="C7" s="232">
        <v>5</v>
      </c>
      <c r="D7" s="997" t="s">
        <v>192</v>
      </c>
      <c r="E7" s="1015"/>
      <c r="F7" s="997" t="s">
        <v>193</v>
      </c>
      <c r="G7" s="1015"/>
      <c r="H7" s="997" t="s">
        <v>194</v>
      </c>
      <c r="I7" s="1015"/>
      <c r="J7" s="124"/>
      <c r="K7" s="124"/>
      <c r="L7" s="46"/>
      <c r="T7" s="725"/>
      <c r="U7" s="725"/>
      <c r="V7" s="725"/>
      <c r="W7" s="49"/>
      <c r="X7" s="49"/>
      <c r="Y7" s="836" t="s">
        <v>182</v>
      </c>
      <c r="Z7" s="997" t="s">
        <v>192</v>
      </c>
      <c r="AA7" s="998"/>
      <c r="AB7" s="997" t="s">
        <v>193</v>
      </c>
      <c r="AC7" s="998"/>
      <c r="AD7" s="997" t="s">
        <v>194</v>
      </c>
      <c r="AE7" s="998"/>
      <c r="AF7" s="42" t="s">
        <v>30</v>
      </c>
      <c r="AG7" s="42" t="s">
        <v>29</v>
      </c>
      <c r="AH7" s="43" t="s">
        <v>30</v>
      </c>
      <c r="AI7" s="42" t="s">
        <v>31</v>
      </c>
      <c r="AJ7" s="43" t="s">
        <v>30</v>
      </c>
      <c r="AK7" s="42" t="s">
        <v>31</v>
      </c>
      <c r="AL7" s="43" t="s">
        <v>30</v>
      </c>
      <c r="AM7" s="836" t="s">
        <v>182</v>
      </c>
      <c r="AN7" s="997" t="s">
        <v>192</v>
      </c>
      <c r="AO7" s="998"/>
      <c r="AP7" s="997" t="s">
        <v>193</v>
      </c>
      <c r="AQ7" s="998"/>
      <c r="AR7" s="997" t="s">
        <v>194</v>
      </c>
      <c r="AS7" s="998"/>
      <c r="AT7" s="42" t="s">
        <v>30</v>
      </c>
      <c r="AU7" s="42" t="s">
        <v>29</v>
      </c>
      <c r="AV7" s="43" t="s">
        <v>30</v>
      </c>
      <c r="AW7" s="42" t="s">
        <v>31</v>
      </c>
      <c r="AX7" s="43" t="s">
        <v>30</v>
      </c>
      <c r="AY7" s="42" t="s">
        <v>31</v>
      </c>
      <c r="AZ7" s="43" t="s">
        <v>30</v>
      </c>
      <c r="BA7" s="43"/>
      <c r="BB7" s="46"/>
      <c r="BC7" s="1030" t="s">
        <v>201</v>
      </c>
      <c r="BD7" s="1229"/>
      <c r="BE7" s="1030" t="s">
        <v>202</v>
      </c>
      <c r="BF7" s="1229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</row>
    <row r="8" spans="1:237" ht="16.5" thickBot="1" x14ac:dyDescent="0.3">
      <c r="A8" s="46"/>
      <c r="B8" s="219"/>
      <c r="C8" s="833"/>
      <c r="D8" s="1002"/>
      <c r="E8" s="1065"/>
      <c r="F8" s="1002"/>
      <c r="G8" s="1065"/>
      <c r="H8" s="1002"/>
      <c r="I8" s="1065"/>
      <c r="J8" s="127"/>
      <c r="K8" s="127"/>
      <c r="L8" s="46"/>
      <c r="T8" s="725"/>
      <c r="U8" s="725"/>
      <c r="V8" s="725"/>
      <c r="W8" s="46"/>
      <c r="X8" s="46"/>
      <c r="Y8" s="834"/>
      <c r="Z8" s="1002"/>
      <c r="AA8" s="1003"/>
      <c r="AB8" s="1002"/>
      <c r="AC8" s="1003"/>
      <c r="AD8" s="1002"/>
      <c r="AE8" s="1003"/>
      <c r="AF8" s="665" t="s">
        <v>182</v>
      </c>
      <c r="AG8" s="665" t="s">
        <v>192</v>
      </c>
      <c r="AH8" s="666" t="s">
        <v>192</v>
      </c>
      <c r="AI8" s="665" t="s">
        <v>193</v>
      </c>
      <c r="AJ8" s="666" t="s">
        <v>193</v>
      </c>
      <c r="AK8" s="665" t="s">
        <v>194</v>
      </c>
      <c r="AL8" s="666" t="s">
        <v>194</v>
      </c>
      <c r="AM8" s="834"/>
      <c r="AN8" s="1002"/>
      <c r="AO8" s="1003"/>
      <c r="AP8" s="1002"/>
      <c r="AQ8" s="1003"/>
      <c r="AR8" s="1002"/>
      <c r="AS8" s="1003"/>
      <c r="AT8" s="665" t="s">
        <v>182</v>
      </c>
      <c r="AU8" s="665" t="s">
        <v>192</v>
      </c>
      <c r="AV8" s="666" t="s">
        <v>192</v>
      </c>
      <c r="AW8" s="665" t="s">
        <v>193</v>
      </c>
      <c r="AX8" s="666" t="s">
        <v>193</v>
      </c>
      <c r="AY8" s="665" t="s">
        <v>194</v>
      </c>
      <c r="AZ8" s="666" t="s">
        <v>194</v>
      </c>
      <c r="BA8" s="43"/>
      <c r="BB8" s="46"/>
      <c r="BC8" s="1018" t="s">
        <v>12</v>
      </c>
      <c r="BD8" s="1019"/>
      <c r="BE8" s="1019"/>
      <c r="BF8" s="1019"/>
      <c r="BG8" s="1020"/>
      <c r="BH8" s="1018" t="s">
        <v>85</v>
      </c>
      <c r="BI8" s="1019"/>
      <c r="BJ8" s="1019"/>
      <c r="BK8" s="1020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81"/>
      <c r="BX8" s="181"/>
      <c r="BY8" s="181"/>
      <c r="BZ8" s="181"/>
      <c r="CA8" s="181"/>
      <c r="CB8" s="181"/>
      <c r="CC8" s="181"/>
      <c r="CD8" s="181"/>
      <c r="CE8" s="181"/>
      <c r="CF8" s="181"/>
      <c r="CG8" s="181"/>
      <c r="CH8" s="181"/>
      <c r="CI8" s="181"/>
      <c r="CJ8" s="181"/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1"/>
      <c r="DC8" s="181"/>
      <c r="DD8" s="181"/>
      <c r="DE8" s="181"/>
      <c r="DF8" s="181"/>
      <c r="DG8" s="181"/>
      <c r="DH8" s="181"/>
      <c r="DI8" s="181"/>
      <c r="DJ8" s="181"/>
      <c r="DK8" s="181"/>
      <c r="DL8" s="181"/>
      <c r="DM8" s="181"/>
      <c r="DN8" s="181"/>
      <c r="DO8" s="181"/>
      <c r="DP8" s="181"/>
      <c r="DQ8" s="181"/>
      <c r="DR8" s="181"/>
      <c r="DS8" s="181"/>
      <c r="DT8" s="181"/>
      <c r="DU8" s="181"/>
      <c r="DV8" s="181"/>
      <c r="DW8" s="181"/>
      <c r="DX8" s="181"/>
      <c r="DY8" s="181"/>
      <c r="DZ8" s="181"/>
      <c r="EA8" s="181"/>
      <c r="EB8" s="181"/>
      <c r="EC8" s="181"/>
      <c r="ED8" s="181"/>
      <c r="EE8" s="181"/>
      <c r="EF8" s="181"/>
      <c r="EG8" s="181"/>
      <c r="EH8" s="181"/>
      <c r="EI8" s="181"/>
      <c r="EJ8" s="181"/>
      <c r="EK8" s="181"/>
      <c r="EL8" s="181"/>
      <c r="EM8" s="181"/>
      <c r="EN8" s="181"/>
      <c r="EO8" s="181"/>
      <c r="EP8" s="181"/>
      <c r="EQ8" s="181"/>
      <c r="ER8" s="181"/>
      <c r="ES8" s="181"/>
      <c r="ET8" s="181"/>
      <c r="EU8" s="181"/>
      <c r="EV8" s="181"/>
      <c r="EW8" s="181"/>
      <c r="EX8" s="181"/>
      <c r="EY8" s="181"/>
      <c r="EZ8" s="181"/>
      <c r="FA8" s="181"/>
      <c r="FB8" s="181"/>
      <c r="FC8" s="181"/>
      <c r="FD8" s="181"/>
      <c r="FE8" s="181"/>
      <c r="FF8" s="181"/>
      <c r="FG8" s="181"/>
      <c r="FH8" s="181"/>
      <c r="FI8" s="181"/>
      <c r="FJ8" s="181"/>
      <c r="FK8" s="181"/>
      <c r="FL8" s="181"/>
      <c r="FM8" s="181"/>
      <c r="FN8" s="181"/>
      <c r="FO8" s="181"/>
      <c r="FP8" s="181"/>
      <c r="FQ8" s="181"/>
      <c r="FR8" s="181"/>
      <c r="FS8" s="181"/>
      <c r="FT8" s="181"/>
      <c r="FU8" s="181"/>
      <c r="FV8" s="181"/>
      <c r="FW8" s="181"/>
      <c r="FX8" s="181"/>
      <c r="FY8" s="181"/>
      <c r="FZ8" s="181"/>
      <c r="GA8" s="181"/>
      <c r="GB8" s="181"/>
      <c r="GC8" s="181"/>
      <c r="GD8" s="181"/>
      <c r="GE8" s="181"/>
      <c r="GF8" s="181"/>
      <c r="GG8" s="181"/>
      <c r="GH8" s="181"/>
      <c r="GI8" s="181"/>
      <c r="GJ8" s="181"/>
      <c r="GK8" s="181"/>
      <c r="GL8" s="181"/>
      <c r="GM8" s="181"/>
      <c r="GN8" s="181"/>
      <c r="GO8" s="181"/>
      <c r="GP8" s="181"/>
      <c r="GQ8" s="181"/>
      <c r="GR8" s="181"/>
      <c r="GS8" s="181"/>
      <c r="GT8" s="181"/>
      <c r="GU8" s="181"/>
      <c r="GV8" s="181"/>
      <c r="GW8" s="181"/>
      <c r="GX8" s="181"/>
      <c r="GY8" s="181"/>
      <c r="GZ8" s="181"/>
      <c r="HA8" s="181"/>
      <c r="HB8" s="181"/>
      <c r="HC8" s="181"/>
      <c r="HD8" s="181"/>
      <c r="HE8" s="181"/>
      <c r="HF8" s="181"/>
      <c r="HG8" s="181"/>
      <c r="HH8" s="181"/>
      <c r="HI8" s="181"/>
      <c r="HJ8" s="181"/>
      <c r="HK8" s="181"/>
      <c r="HL8" s="181"/>
      <c r="HM8" s="181"/>
      <c r="HN8" s="181"/>
      <c r="HO8" s="181"/>
      <c r="HP8" s="181"/>
      <c r="HQ8" s="181"/>
      <c r="HR8" s="181"/>
      <c r="HS8" s="181"/>
      <c r="HT8" s="181"/>
      <c r="HU8" s="181"/>
      <c r="HV8" s="181"/>
      <c r="HW8" s="181"/>
      <c r="HX8" s="181"/>
      <c r="HY8" s="181"/>
    </row>
    <row r="9" spans="1:237" ht="26.25" thickBot="1" x14ac:dyDescent="0.25">
      <c r="A9" s="46"/>
      <c r="B9" s="828" t="s">
        <v>9</v>
      </c>
      <c r="C9" s="772" t="s">
        <v>11</v>
      </c>
      <c r="D9" s="772" t="s">
        <v>10</v>
      </c>
      <c r="E9" s="772" t="s">
        <v>11</v>
      </c>
      <c r="F9" s="772" t="s">
        <v>10</v>
      </c>
      <c r="G9" s="772" t="s">
        <v>11</v>
      </c>
      <c r="H9" s="772" t="s">
        <v>10</v>
      </c>
      <c r="I9" s="841" t="s">
        <v>11</v>
      </c>
      <c r="J9" s="683" t="s">
        <v>12</v>
      </c>
      <c r="K9" s="188" t="s">
        <v>13</v>
      </c>
      <c r="L9" s="46"/>
      <c r="T9" s="725"/>
      <c r="U9" s="725"/>
      <c r="V9" s="725"/>
      <c r="W9" s="46"/>
      <c r="X9" s="827" t="s">
        <v>9</v>
      </c>
      <c r="Y9" s="827"/>
      <c r="Z9" s="1059" t="s">
        <v>34</v>
      </c>
      <c r="AA9" s="1060"/>
      <c r="AB9" s="1060"/>
      <c r="AC9" s="1060"/>
      <c r="AD9" s="1060"/>
      <c r="AE9" s="1061"/>
      <c r="AF9" s="999" t="s">
        <v>173</v>
      </c>
      <c r="AG9" s="1000"/>
      <c r="AH9" s="1000"/>
      <c r="AI9" s="1000"/>
      <c r="AJ9" s="1000"/>
      <c r="AK9" s="1000"/>
      <c r="AL9" s="1001"/>
      <c r="AM9" s="829"/>
      <c r="AN9" s="829"/>
      <c r="AO9" s="829"/>
      <c r="AP9" s="829"/>
      <c r="AQ9" s="829"/>
      <c r="AR9" s="829"/>
      <c r="AS9" s="829"/>
      <c r="AT9" s="829"/>
      <c r="AU9" s="1021" t="s">
        <v>174</v>
      </c>
      <c r="AV9" s="1022"/>
      <c r="AW9" s="1022"/>
      <c r="AX9" s="1022"/>
      <c r="AY9" s="1022"/>
      <c r="AZ9" s="1023"/>
      <c r="BA9" s="632"/>
      <c r="BB9" s="633" t="s">
        <v>149</v>
      </c>
      <c r="BC9" s="1236" t="s">
        <v>122</v>
      </c>
      <c r="BD9" s="1237"/>
      <c r="BE9" s="1236" t="s">
        <v>122</v>
      </c>
      <c r="BF9" s="1237"/>
      <c r="BG9" s="1230" t="s">
        <v>35</v>
      </c>
      <c r="BH9" s="1231"/>
      <c r="BI9" s="936"/>
      <c r="BJ9" s="1232" t="s">
        <v>122</v>
      </c>
      <c r="BK9" s="1017"/>
      <c r="BL9" s="1232" t="s">
        <v>122</v>
      </c>
      <c r="BM9" s="1017"/>
      <c r="BN9" s="1233" t="s">
        <v>35</v>
      </c>
      <c r="BO9" s="1234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182"/>
      <c r="DP9" s="182"/>
      <c r="DQ9" s="182"/>
      <c r="DR9" s="182"/>
      <c r="DS9" s="182"/>
      <c r="DT9" s="182"/>
      <c r="DU9" s="182"/>
      <c r="DV9" s="182"/>
      <c r="DW9" s="182"/>
      <c r="DX9" s="182"/>
      <c r="DY9" s="182"/>
      <c r="DZ9" s="182"/>
      <c r="EA9" s="182"/>
      <c r="EB9" s="182"/>
      <c r="EC9" s="182"/>
      <c r="ED9" s="182"/>
      <c r="EE9" s="182"/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</row>
    <row r="10" spans="1:237" ht="12.75" customHeight="1" thickBot="1" x14ac:dyDescent="0.25">
      <c r="A10" s="1051" t="s">
        <v>14</v>
      </c>
      <c r="B10" s="850" t="s">
        <v>38</v>
      </c>
      <c r="C10" s="956"/>
      <c r="D10" s="956"/>
      <c r="E10" s="956"/>
      <c r="F10" s="956"/>
      <c r="G10" s="956"/>
      <c r="H10" s="883"/>
      <c r="I10" s="883"/>
      <c r="J10" s="854">
        <f>SUM(Y10:AE10)</f>
        <v>0</v>
      </c>
      <c r="K10" s="190">
        <f>SUM(AM10:AS10)</f>
        <v>0</v>
      </c>
      <c r="L10" s="46"/>
      <c r="T10" s="725"/>
      <c r="U10" s="725"/>
      <c r="V10" s="725"/>
      <c r="W10" s="1056" t="s">
        <v>14</v>
      </c>
      <c r="X10" s="59" t="s">
        <v>38</v>
      </c>
      <c r="Y10" s="60" t="str">
        <f t="shared" ref="Y10:AE10" si="0">IF(C10="x",AF10,"")</f>
        <v/>
      </c>
      <c r="Z10" s="60" t="str">
        <f t="shared" si="0"/>
        <v/>
      </c>
      <c r="AA10" s="60" t="str">
        <f t="shared" si="0"/>
        <v/>
      </c>
      <c r="AB10" s="60" t="str">
        <f>IF(F10="x",AI10,"")</f>
        <v/>
      </c>
      <c r="AC10" s="60" t="str">
        <f>IF(G10="x",AJ10,"")</f>
        <v/>
      </c>
      <c r="AD10" s="60" t="str">
        <f t="shared" si="0"/>
        <v/>
      </c>
      <c r="AE10" s="61" t="str">
        <f t="shared" si="0"/>
        <v/>
      </c>
      <c r="AF10" s="867">
        <v>730</v>
      </c>
      <c r="AG10" s="868">
        <v>420</v>
      </c>
      <c r="AH10" s="868">
        <v>840</v>
      </c>
      <c r="AI10" s="868">
        <v>495</v>
      </c>
      <c r="AJ10" s="868">
        <v>990</v>
      </c>
      <c r="AK10" s="868">
        <v>590</v>
      </c>
      <c r="AL10" s="868">
        <v>1085</v>
      </c>
      <c r="AM10" s="60" t="str">
        <f t="shared" ref="AM10:AS10" si="1">IF(C10="x",AT10,"")</f>
        <v/>
      </c>
      <c r="AN10" s="60" t="str">
        <f t="shared" si="1"/>
        <v/>
      </c>
      <c r="AO10" s="60" t="str">
        <f t="shared" si="1"/>
        <v/>
      </c>
      <c r="AP10" s="60" t="str">
        <f t="shared" si="1"/>
        <v/>
      </c>
      <c r="AQ10" s="60" t="str">
        <f t="shared" si="1"/>
        <v/>
      </c>
      <c r="AR10" s="60" t="str">
        <f t="shared" si="1"/>
        <v/>
      </c>
      <c r="AS10" s="877" t="str">
        <f t="shared" si="1"/>
        <v/>
      </c>
      <c r="AT10" s="864">
        <f>AF10*2</f>
        <v>1460</v>
      </c>
      <c r="AU10" s="861">
        <f t="shared" ref="AU10:AZ10" si="2">AG10*2</f>
        <v>840</v>
      </c>
      <c r="AV10" s="861">
        <f t="shared" si="2"/>
        <v>1680</v>
      </c>
      <c r="AW10" s="861">
        <f t="shared" si="2"/>
        <v>990</v>
      </c>
      <c r="AX10" s="861">
        <f t="shared" si="2"/>
        <v>1980</v>
      </c>
      <c r="AY10" s="861">
        <f t="shared" si="2"/>
        <v>1180</v>
      </c>
      <c r="AZ10" s="880">
        <f t="shared" si="2"/>
        <v>2170</v>
      </c>
      <c r="BA10" s="62"/>
      <c r="BB10" s="634" t="s">
        <v>96</v>
      </c>
      <c r="BC10" s="63" t="str">
        <f>IF('Mercruiser 2016 POP Upsell'!F26="x",BG10,"")</f>
        <v/>
      </c>
      <c r="BD10" s="64" t="str">
        <f>IF('Mercruiser 2016 POP Upsell'!G26="x",BG10,"")</f>
        <v/>
      </c>
      <c r="BE10" s="64"/>
      <c r="BF10" s="64"/>
      <c r="BG10" s="897">
        <v>1380</v>
      </c>
      <c r="BH10" s="621"/>
      <c r="BI10" s="117"/>
      <c r="BJ10" s="63" t="str">
        <f>IF('Mercruiser 2016 POP Upsell'!H26="x",BO10,"")</f>
        <v/>
      </c>
      <c r="BK10" s="63" t="str">
        <f>IF('Mercruiser 2016 POP Upsell'!I26="x",BN10,"")</f>
        <v/>
      </c>
      <c r="BL10" s="64" t="str">
        <f>IF('Mercruiser 2016 POP Upsell'!H26="x",BO10,"")</f>
        <v/>
      </c>
      <c r="BM10" s="64" t="str">
        <f>IF('Mercruiser 2016 POP Upsell'!I26="x",BO10,"")</f>
        <v/>
      </c>
      <c r="BN10" s="897">
        <v>1790</v>
      </c>
      <c r="BO10" s="897">
        <v>1790</v>
      </c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7"/>
      <c r="CB10" s="117"/>
      <c r="CC10" s="117"/>
      <c r="CD10" s="117"/>
      <c r="CE10" s="117"/>
      <c r="CF10" s="117"/>
      <c r="CG10" s="117"/>
      <c r="CH10" s="117"/>
      <c r="CI10" s="117"/>
      <c r="CJ10" s="117"/>
      <c r="CK10" s="117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17"/>
      <c r="EU10" s="117"/>
      <c r="EV10" s="117"/>
      <c r="EW10" s="117"/>
      <c r="EX10" s="117"/>
      <c r="EY10" s="117"/>
      <c r="EZ10" s="117"/>
      <c r="FA10" s="117"/>
      <c r="FB10" s="117"/>
      <c r="FC10" s="117"/>
      <c r="FD10" s="117"/>
      <c r="FE10" s="117"/>
      <c r="FF10" s="117"/>
      <c r="FG10" s="117"/>
      <c r="FH10" s="117"/>
      <c r="FI10" s="117"/>
      <c r="FJ10" s="117"/>
      <c r="FK10" s="117"/>
      <c r="FL10" s="117"/>
      <c r="FM10" s="117"/>
      <c r="FN10" s="117"/>
      <c r="FO10" s="117"/>
      <c r="FP10" s="117"/>
      <c r="FQ10" s="117"/>
      <c r="FR10" s="117"/>
      <c r="FS10" s="117"/>
      <c r="FT10" s="117"/>
      <c r="FU10" s="117"/>
      <c r="FV10" s="117"/>
      <c r="FW10" s="117"/>
      <c r="FX10" s="117"/>
      <c r="FY10" s="117"/>
      <c r="FZ10" s="117"/>
      <c r="GA10" s="117"/>
      <c r="GB10" s="117"/>
      <c r="GC10" s="117"/>
      <c r="GD10" s="117"/>
      <c r="GE10" s="117"/>
      <c r="GF10" s="117"/>
      <c r="GG10" s="117"/>
      <c r="GH10" s="117"/>
      <c r="GI10" s="117"/>
      <c r="GJ10" s="117"/>
      <c r="GK10" s="117"/>
      <c r="GL10" s="117"/>
      <c r="GM10" s="117"/>
      <c r="GN10" s="117"/>
      <c r="GO10" s="117"/>
      <c r="GP10" s="117"/>
      <c r="GQ10" s="117"/>
      <c r="GR10" s="117"/>
      <c r="GS10" s="117"/>
      <c r="GT10" s="117"/>
      <c r="GU10" s="117"/>
      <c r="GV10" s="117"/>
      <c r="GW10" s="117"/>
      <c r="GX10" s="117"/>
      <c r="GY10" s="117"/>
      <c r="GZ10" s="117"/>
      <c r="HA10" s="117"/>
      <c r="HB10" s="117"/>
      <c r="HC10" s="117"/>
      <c r="HD10" s="117"/>
      <c r="HE10" s="117"/>
      <c r="HF10" s="117"/>
      <c r="HG10" s="117"/>
      <c r="HH10" s="117"/>
      <c r="HI10" s="117"/>
      <c r="HJ10" s="117"/>
      <c r="HK10" s="117"/>
      <c r="HL10" s="117"/>
      <c r="HM10" s="117"/>
      <c r="HN10" s="117"/>
      <c r="HO10" s="117"/>
      <c r="HP10" s="117"/>
      <c r="HQ10" s="117"/>
      <c r="HR10" s="117"/>
      <c r="HS10" s="117"/>
      <c r="HT10" s="117"/>
      <c r="HU10" s="117"/>
      <c r="HV10" s="117"/>
      <c r="HW10" s="117"/>
      <c r="HX10" s="117"/>
      <c r="HY10" s="117"/>
      <c r="HZ10" s="117"/>
      <c r="IA10" s="117"/>
      <c r="IB10" s="117"/>
      <c r="IC10" s="117"/>
    </row>
    <row r="11" spans="1:237" ht="13.5" thickBot="1" x14ac:dyDescent="0.25">
      <c r="A11" s="1052"/>
      <c r="B11" s="851" t="s">
        <v>39</v>
      </c>
      <c r="C11" s="955"/>
      <c r="D11" s="955"/>
      <c r="E11" s="955"/>
      <c r="F11" s="955"/>
      <c r="G11" s="955"/>
      <c r="H11" s="891"/>
      <c r="I11" s="891"/>
      <c r="J11" s="855">
        <f t="shared" ref="J11:J16" si="3">SUM(Y11:AE11)</f>
        <v>0</v>
      </c>
      <c r="K11" s="192">
        <f t="shared" ref="K11:K16" si="4">SUM(AM11:AS11)</f>
        <v>0</v>
      </c>
      <c r="L11" s="46"/>
      <c r="T11" s="725"/>
      <c r="U11" s="725"/>
      <c r="V11" s="725"/>
      <c r="W11" s="1057"/>
      <c r="X11" s="68" t="s">
        <v>39</v>
      </c>
      <c r="Y11" s="69" t="str">
        <f t="shared" ref="Y11:Y16" si="5">IF(C11="x",AF11,"")</f>
        <v/>
      </c>
      <c r="Z11" s="69" t="str">
        <f t="shared" ref="Z11:AA16" si="6">IF(D11="x",AG11,"")</f>
        <v/>
      </c>
      <c r="AA11" s="69" t="str">
        <f>IF(E11="x",AH11,"")</f>
        <v/>
      </c>
      <c r="AB11" s="69" t="str">
        <f t="shared" ref="AB11:AB16" si="7">IF(F11="x",AI11,"")</f>
        <v/>
      </c>
      <c r="AC11" s="69" t="str">
        <f t="shared" ref="AC11:AC16" si="8">IF(G11="x",AJ11,"")</f>
        <v/>
      </c>
      <c r="AD11" s="69" t="str">
        <f t="shared" ref="AD11:AE16" si="9">IF(H11="x",AK11,"")</f>
        <v/>
      </c>
      <c r="AE11" s="70" t="str">
        <f t="shared" si="9"/>
        <v/>
      </c>
      <c r="AF11" s="869">
        <v>850</v>
      </c>
      <c r="AG11" s="870">
        <v>475</v>
      </c>
      <c r="AH11" s="870">
        <v>950</v>
      </c>
      <c r="AI11" s="870">
        <v>550</v>
      </c>
      <c r="AJ11" s="870">
        <v>1100</v>
      </c>
      <c r="AK11" s="870">
        <v>645</v>
      </c>
      <c r="AL11" s="870">
        <v>1195</v>
      </c>
      <c r="AM11" s="69" t="str">
        <f t="shared" ref="AM11:AO16" si="10">IF(C11="x",AT11,"")</f>
        <v/>
      </c>
      <c r="AN11" s="69" t="str">
        <f t="shared" si="10"/>
        <v/>
      </c>
      <c r="AO11" s="69" t="str">
        <f t="shared" si="10"/>
        <v/>
      </c>
      <c r="AP11" s="69" t="str">
        <f t="shared" ref="AP11:AP16" si="11">IF(F11="x",AW11,"")</f>
        <v/>
      </c>
      <c r="AQ11" s="69" t="str">
        <f t="shared" ref="AQ11:AQ16" si="12">IF(G11="x",AX11,"")</f>
        <v/>
      </c>
      <c r="AR11" s="69" t="str">
        <f t="shared" ref="AR11:AS16" si="13">IF(H11="x",AY11,"")</f>
        <v/>
      </c>
      <c r="AS11" s="878" t="str">
        <f t="shared" si="13"/>
        <v/>
      </c>
      <c r="AT11" s="865">
        <f t="shared" ref="AT11:AT16" si="14">AF11*2</f>
        <v>1700</v>
      </c>
      <c r="AU11" s="862">
        <f t="shared" ref="AU11:AU16" si="15">AG11*2</f>
        <v>950</v>
      </c>
      <c r="AV11" s="862">
        <f t="shared" ref="AV11:AV16" si="16">AH11*2</f>
        <v>1900</v>
      </c>
      <c r="AW11" s="862">
        <f t="shared" ref="AW11:AW16" si="17">AI11*2</f>
        <v>1100</v>
      </c>
      <c r="AX11" s="862">
        <f t="shared" ref="AX11:AX16" si="18">AJ11*2</f>
        <v>2200</v>
      </c>
      <c r="AY11" s="862">
        <f t="shared" ref="AY11:AY16" si="19">AK11*2</f>
        <v>1290</v>
      </c>
      <c r="AZ11" s="881">
        <f t="shared" ref="AZ11:AZ16" si="20">AL11*2</f>
        <v>2390</v>
      </c>
      <c r="BA11" s="62"/>
      <c r="BB11" s="610" t="s">
        <v>97</v>
      </c>
      <c r="BC11" s="71" t="str">
        <f>IF('Mercruiser 2016 POP Upsell'!F27="x",BG11,"")</f>
        <v/>
      </c>
      <c r="BD11" s="72" t="str">
        <f>IF('Mercruiser 2016 POP Upsell'!G27="x",BG11,"")</f>
        <v/>
      </c>
      <c r="BE11" s="935"/>
      <c r="BF11" s="935"/>
      <c r="BG11" s="897">
        <v>3440</v>
      </c>
      <c r="BH11" s="621"/>
      <c r="BI11" s="117"/>
      <c r="BJ11" s="63" t="str">
        <f>IF('Mercruiser 2016 POP Upsell'!H27="x",BO11,"")</f>
        <v/>
      </c>
      <c r="BK11" s="64" t="str">
        <f>IF('Mercruiser 2016 POP Upsell'!I27="x",BN11,"")</f>
        <v/>
      </c>
      <c r="BL11" s="935"/>
      <c r="BM11" s="935"/>
      <c r="BN11" s="897">
        <v>4190</v>
      </c>
      <c r="BO11" s="897">
        <v>4190</v>
      </c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7"/>
      <c r="CY11" s="117"/>
      <c r="CZ11" s="117"/>
      <c r="DA11" s="117"/>
      <c r="DB11" s="117"/>
      <c r="DC11" s="117"/>
      <c r="DD11" s="117"/>
      <c r="DE11" s="117"/>
      <c r="DF11" s="117"/>
      <c r="DG11" s="117"/>
      <c r="DH11" s="117"/>
      <c r="DI11" s="117"/>
      <c r="DJ11" s="117"/>
      <c r="DK11" s="117"/>
      <c r="DL11" s="117"/>
      <c r="DM11" s="117"/>
      <c r="DN11" s="117"/>
      <c r="DO11" s="117"/>
      <c r="DP11" s="117"/>
      <c r="DQ11" s="117"/>
      <c r="DR11" s="117"/>
      <c r="DS11" s="117"/>
      <c r="DT11" s="117"/>
      <c r="DU11" s="117"/>
      <c r="DV11" s="117"/>
      <c r="DW11" s="117"/>
      <c r="DX11" s="117"/>
      <c r="DY11" s="117"/>
      <c r="DZ11" s="117"/>
      <c r="EA11" s="117"/>
      <c r="EB11" s="117"/>
      <c r="EC11" s="117"/>
      <c r="ED11" s="117"/>
      <c r="EE11" s="117"/>
      <c r="EF11" s="117"/>
      <c r="EG11" s="117"/>
      <c r="EH11" s="117"/>
      <c r="EI11" s="117"/>
      <c r="EJ11" s="117"/>
      <c r="EK11" s="117"/>
      <c r="EL11" s="117"/>
      <c r="EM11" s="117"/>
      <c r="EN11" s="117"/>
      <c r="EO11" s="117"/>
      <c r="EP11" s="117"/>
      <c r="EQ11" s="117"/>
      <c r="ER11" s="117"/>
      <c r="ES11" s="117"/>
      <c r="ET11" s="117"/>
      <c r="EU11" s="117"/>
      <c r="EV11" s="117"/>
      <c r="EW11" s="117"/>
      <c r="EX11" s="117"/>
      <c r="EY11" s="117"/>
      <c r="EZ11" s="117"/>
      <c r="FA11" s="117"/>
      <c r="FB11" s="117"/>
      <c r="FC11" s="117"/>
      <c r="FD11" s="117"/>
      <c r="FE11" s="117"/>
      <c r="FF11" s="117"/>
      <c r="FG11" s="117"/>
      <c r="FH11" s="117"/>
      <c r="FI11" s="117"/>
      <c r="FJ11" s="117"/>
      <c r="FK11" s="117"/>
      <c r="FL11" s="117"/>
      <c r="FM11" s="117"/>
      <c r="FN11" s="117"/>
      <c r="FO11" s="117"/>
      <c r="FP11" s="117"/>
      <c r="FQ11" s="117"/>
      <c r="FR11" s="117"/>
      <c r="FS11" s="117"/>
      <c r="FT11" s="117"/>
      <c r="FU11" s="117"/>
      <c r="FV11" s="117"/>
      <c r="FW11" s="117"/>
      <c r="FX11" s="117"/>
      <c r="FY11" s="117"/>
      <c r="FZ11" s="117"/>
      <c r="GA11" s="117"/>
      <c r="GB11" s="117"/>
      <c r="GC11" s="117"/>
      <c r="GD11" s="117"/>
      <c r="GE11" s="117"/>
      <c r="GF11" s="117"/>
      <c r="GG11" s="117"/>
      <c r="GH11" s="117"/>
      <c r="GI11" s="117"/>
      <c r="GJ11" s="117"/>
      <c r="GK11" s="117"/>
      <c r="GL11" s="117"/>
      <c r="GM11" s="117"/>
      <c r="GN11" s="117"/>
      <c r="GO11" s="117"/>
      <c r="GP11" s="117"/>
      <c r="GQ11" s="117"/>
      <c r="GR11" s="117"/>
      <c r="GS11" s="117"/>
      <c r="GT11" s="117"/>
      <c r="GU11" s="117"/>
      <c r="GV11" s="117"/>
      <c r="GW11" s="117"/>
      <c r="GX11" s="117"/>
      <c r="GY11" s="117"/>
      <c r="GZ11" s="117"/>
      <c r="HA11" s="117"/>
      <c r="HB11" s="117"/>
      <c r="HC11" s="117"/>
      <c r="HD11" s="117"/>
      <c r="HE11" s="117"/>
      <c r="HF11" s="117"/>
      <c r="HG11" s="117"/>
      <c r="HH11" s="117"/>
      <c r="HI11" s="117"/>
      <c r="HJ11" s="117"/>
      <c r="HK11" s="117"/>
      <c r="HL11" s="117"/>
      <c r="HM11" s="117"/>
      <c r="HN11" s="117"/>
      <c r="HO11" s="117"/>
      <c r="HP11" s="117"/>
      <c r="HQ11" s="117"/>
      <c r="HR11" s="117"/>
      <c r="HS11" s="117"/>
      <c r="HT11" s="117"/>
      <c r="HU11" s="117"/>
      <c r="HV11" s="117"/>
      <c r="HW11" s="117"/>
      <c r="HX11" s="117"/>
      <c r="HY11" s="117"/>
      <c r="HZ11" s="117"/>
      <c r="IA11" s="117"/>
      <c r="IB11" s="117"/>
      <c r="IC11" s="117"/>
    </row>
    <row r="12" spans="1:237" ht="13.5" thickBot="1" x14ac:dyDescent="0.25">
      <c r="A12" s="1052"/>
      <c r="B12" s="851" t="s">
        <v>164</v>
      </c>
      <c r="C12" s="955"/>
      <c r="D12" s="955"/>
      <c r="E12" s="955"/>
      <c r="F12" s="955"/>
      <c r="G12" s="955"/>
      <c r="H12" s="891"/>
      <c r="I12" s="891"/>
      <c r="J12" s="855">
        <f t="shared" si="3"/>
        <v>0</v>
      </c>
      <c r="K12" s="192">
        <f t="shared" si="4"/>
        <v>0</v>
      </c>
      <c r="L12" s="46"/>
      <c r="T12" s="725"/>
      <c r="U12" s="725"/>
      <c r="V12" s="725"/>
      <c r="W12" s="1057"/>
      <c r="X12" s="68" t="s">
        <v>165</v>
      </c>
      <c r="Y12" s="69" t="str">
        <f t="shared" si="5"/>
        <v/>
      </c>
      <c r="Z12" s="69" t="str">
        <f t="shared" si="6"/>
        <v/>
      </c>
      <c r="AA12" s="69" t="str">
        <f t="shared" si="6"/>
        <v/>
      </c>
      <c r="AB12" s="69" t="str">
        <f t="shared" si="7"/>
        <v/>
      </c>
      <c r="AC12" s="69" t="str">
        <f t="shared" si="8"/>
        <v/>
      </c>
      <c r="AD12" s="69" t="str">
        <f t="shared" si="9"/>
        <v/>
      </c>
      <c r="AE12" s="70" t="str">
        <f t="shared" si="9"/>
        <v/>
      </c>
      <c r="AF12" s="869">
        <v>875</v>
      </c>
      <c r="AG12" s="870">
        <v>500</v>
      </c>
      <c r="AH12" s="870">
        <v>975</v>
      </c>
      <c r="AI12" s="870">
        <v>580</v>
      </c>
      <c r="AJ12" s="870">
        <v>1125</v>
      </c>
      <c r="AK12" s="870">
        <v>670</v>
      </c>
      <c r="AL12" s="870">
        <v>1220</v>
      </c>
      <c r="AM12" s="69" t="str">
        <f t="shared" si="10"/>
        <v/>
      </c>
      <c r="AN12" s="69" t="str">
        <f t="shared" si="10"/>
        <v/>
      </c>
      <c r="AO12" s="69" t="str">
        <f t="shared" si="10"/>
        <v/>
      </c>
      <c r="AP12" s="69" t="str">
        <f t="shared" si="11"/>
        <v/>
      </c>
      <c r="AQ12" s="69" t="str">
        <f t="shared" si="12"/>
        <v/>
      </c>
      <c r="AR12" s="69" t="str">
        <f t="shared" si="13"/>
        <v/>
      </c>
      <c r="AS12" s="878" t="str">
        <f t="shared" si="13"/>
        <v/>
      </c>
      <c r="AT12" s="865">
        <f t="shared" si="14"/>
        <v>1750</v>
      </c>
      <c r="AU12" s="862">
        <f t="shared" si="15"/>
        <v>1000</v>
      </c>
      <c r="AV12" s="862">
        <f t="shared" si="16"/>
        <v>1950</v>
      </c>
      <c r="AW12" s="862">
        <f t="shared" si="17"/>
        <v>1160</v>
      </c>
      <c r="AX12" s="862">
        <f t="shared" si="18"/>
        <v>2250</v>
      </c>
      <c r="AY12" s="862">
        <f t="shared" si="19"/>
        <v>1340</v>
      </c>
      <c r="AZ12" s="881">
        <f t="shared" si="20"/>
        <v>2440</v>
      </c>
      <c r="BA12" s="62"/>
      <c r="BB12" s="610" t="s">
        <v>98</v>
      </c>
      <c r="BC12" s="71" t="str">
        <f>IF('Mercruiser 2016 POP Upsell'!F28="x",BG12,"")</f>
        <v/>
      </c>
      <c r="BD12" s="72" t="str">
        <f>IF('Mercruiser 2016 POP Upsell'!G28="x",BG12,"")</f>
        <v/>
      </c>
      <c r="BE12" s="935"/>
      <c r="BF12" s="935"/>
      <c r="BG12" s="897">
        <v>800</v>
      </c>
      <c r="BH12" s="621"/>
      <c r="BI12" s="117"/>
      <c r="BJ12" s="63" t="str">
        <f>IF('Mercruiser 2016 POP Upsell'!H28="x",BO12,"")</f>
        <v/>
      </c>
      <c r="BK12" s="64" t="str">
        <f>IF('Mercruiser 2016 POP Upsell'!I28="x",BN12,"")</f>
        <v/>
      </c>
      <c r="BL12" s="935"/>
      <c r="BM12" s="935"/>
      <c r="BN12" s="897">
        <v>1000</v>
      </c>
      <c r="BO12" s="897">
        <v>1000</v>
      </c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  <c r="DA12" s="117"/>
      <c r="DB12" s="117"/>
      <c r="DC12" s="117"/>
      <c r="DD12" s="117"/>
      <c r="DE12" s="117"/>
      <c r="DF12" s="117"/>
      <c r="DG12" s="117"/>
      <c r="DH12" s="117"/>
      <c r="DI12" s="117"/>
      <c r="DJ12" s="117"/>
      <c r="DK12" s="117"/>
      <c r="DL12" s="117"/>
      <c r="DM12" s="117"/>
      <c r="DN12" s="117"/>
      <c r="DO12" s="117"/>
      <c r="DP12" s="117"/>
      <c r="DQ12" s="117"/>
      <c r="DR12" s="117"/>
      <c r="DS12" s="117"/>
      <c r="DT12" s="117"/>
      <c r="DU12" s="117"/>
      <c r="DV12" s="117"/>
      <c r="DW12" s="117"/>
      <c r="DX12" s="117"/>
      <c r="DY12" s="117"/>
      <c r="DZ12" s="117"/>
      <c r="EA12" s="117"/>
      <c r="EB12" s="117"/>
      <c r="EC12" s="117"/>
      <c r="ED12" s="117"/>
      <c r="EE12" s="117"/>
      <c r="EF12" s="117"/>
      <c r="EG12" s="117"/>
      <c r="EH12" s="117"/>
      <c r="EI12" s="117"/>
      <c r="EJ12" s="117"/>
      <c r="EK12" s="117"/>
      <c r="EL12" s="117"/>
      <c r="EM12" s="117"/>
      <c r="EN12" s="117"/>
      <c r="EO12" s="117"/>
      <c r="EP12" s="117"/>
      <c r="EQ12" s="117"/>
      <c r="ER12" s="117"/>
      <c r="ES12" s="117"/>
      <c r="ET12" s="117"/>
      <c r="EU12" s="117"/>
      <c r="EV12" s="117"/>
      <c r="EW12" s="117"/>
      <c r="EX12" s="117"/>
      <c r="EY12" s="117"/>
      <c r="EZ12" s="117"/>
      <c r="FA12" s="117"/>
      <c r="FB12" s="117"/>
      <c r="FC12" s="117"/>
      <c r="FD12" s="117"/>
      <c r="FE12" s="117"/>
      <c r="FF12" s="117"/>
      <c r="FG12" s="117"/>
      <c r="FH12" s="117"/>
      <c r="FI12" s="117"/>
      <c r="FJ12" s="117"/>
      <c r="FK12" s="117"/>
      <c r="FL12" s="117"/>
      <c r="FM12" s="117"/>
      <c r="FN12" s="117"/>
      <c r="FO12" s="117"/>
      <c r="FP12" s="117"/>
      <c r="FQ12" s="117"/>
      <c r="FR12" s="117"/>
      <c r="FS12" s="117"/>
      <c r="FT12" s="117"/>
      <c r="FU12" s="117"/>
      <c r="FV12" s="117"/>
      <c r="FW12" s="117"/>
      <c r="FX12" s="117"/>
      <c r="FY12" s="117"/>
      <c r="FZ12" s="117"/>
      <c r="GA12" s="117"/>
      <c r="GB12" s="117"/>
      <c r="GC12" s="117"/>
      <c r="GD12" s="117"/>
      <c r="GE12" s="117"/>
      <c r="GF12" s="117"/>
      <c r="GG12" s="117"/>
      <c r="GH12" s="117"/>
      <c r="GI12" s="117"/>
      <c r="GJ12" s="117"/>
      <c r="GK12" s="117"/>
      <c r="GL12" s="117"/>
      <c r="GM12" s="117"/>
      <c r="GN12" s="117"/>
      <c r="GO12" s="117"/>
      <c r="GP12" s="117"/>
      <c r="GQ12" s="117"/>
      <c r="GR12" s="117"/>
      <c r="GS12" s="117"/>
      <c r="GT12" s="117"/>
      <c r="GU12" s="117"/>
      <c r="GV12" s="117"/>
      <c r="GW12" s="117"/>
      <c r="GX12" s="117"/>
      <c r="GY12" s="117"/>
      <c r="GZ12" s="117"/>
      <c r="HA12" s="117"/>
      <c r="HB12" s="117"/>
      <c r="HC12" s="117"/>
      <c r="HD12" s="117"/>
      <c r="HE12" s="117"/>
      <c r="HF12" s="117"/>
      <c r="HG12" s="117"/>
      <c r="HH12" s="117"/>
      <c r="HI12" s="117"/>
      <c r="HJ12" s="117"/>
      <c r="HK12" s="117"/>
      <c r="HL12" s="117"/>
      <c r="HM12" s="117"/>
      <c r="HN12" s="117"/>
      <c r="HO12" s="117"/>
      <c r="HP12" s="117"/>
      <c r="HQ12" s="117"/>
      <c r="HR12" s="117"/>
      <c r="HS12" s="117"/>
      <c r="HT12" s="117"/>
      <c r="HU12" s="117"/>
      <c r="HV12" s="117"/>
      <c r="HW12" s="117"/>
      <c r="HX12" s="117"/>
      <c r="HY12" s="117"/>
      <c r="HZ12" s="117"/>
      <c r="IA12" s="117"/>
      <c r="IB12" s="117"/>
      <c r="IC12" s="117"/>
    </row>
    <row r="13" spans="1:237" ht="13.5" thickBot="1" x14ac:dyDescent="0.25">
      <c r="A13" s="1052"/>
      <c r="B13" s="852" t="s">
        <v>40</v>
      </c>
      <c r="C13" s="955"/>
      <c r="D13" s="955"/>
      <c r="E13" s="955"/>
      <c r="F13" s="955"/>
      <c r="G13" s="955"/>
      <c r="H13" s="891"/>
      <c r="I13" s="891"/>
      <c r="J13" s="855">
        <f t="shared" si="3"/>
        <v>0</v>
      </c>
      <c r="K13" s="192">
        <f t="shared" si="4"/>
        <v>0</v>
      </c>
      <c r="L13" s="46"/>
      <c r="T13" s="725"/>
      <c r="U13" s="725"/>
      <c r="V13" s="725"/>
      <c r="W13" s="1057"/>
      <c r="X13" s="75" t="s">
        <v>40</v>
      </c>
      <c r="Y13" s="69" t="str">
        <f t="shared" si="5"/>
        <v/>
      </c>
      <c r="Z13" s="69" t="str">
        <f t="shared" si="6"/>
        <v/>
      </c>
      <c r="AA13" s="69" t="str">
        <f t="shared" si="6"/>
        <v/>
      </c>
      <c r="AB13" s="69" t="str">
        <f t="shared" si="7"/>
        <v/>
      </c>
      <c r="AC13" s="69" t="str">
        <f t="shared" si="8"/>
        <v/>
      </c>
      <c r="AD13" s="69" t="str">
        <f t="shared" si="9"/>
        <v/>
      </c>
      <c r="AE13" s="70" t="str">
        <f t="shared" si="9"/>
        <v/>
      </c>
      <c r="AF13" s="869">
        <v>875</v>
      </c>
      <c r="AG13" s="870">
        <v>500</v>
      </c>
      <c r="AH13" s="870">
        <v>975</v>
      </c>
      <c r="AI13" s="870">
        <v>580</v>
      </c>
      <c r="AJ13" s="870">
        <v>1125</v>
      </c>
      <c r="AK13" s="870">
        <v>670</v>
      </c>
      <c r="AL13" s="870">
        <v>1220</v>
      </c>
      <c r="AM13" s="69" t="str">
        <f t="shared" si="10"/>
        <v/>
      </c>
      <c r="AN13" s="69" t="str">
        <f t="shared" si="10"/>
        <v/>
      </c>
      <c r="AO13" s="69" t="str">
        <f t="shared" si="10"/>
        <v/>
      </c>
      <c r="AP13" s="69" t="str">
        <f t="shared" si="11"/>
        <v/>
      </c>
      <c r="AQ13" s="69" t="str">
        <f t="shared" si="12"/>
        <v/>
      </c>
      <c r="AR13" s="69" t="str">
        <f t="shared" si="13"/>
        <v/>
      </c>
      <c r="AS13" s="878" t="str">
        <f t="shared" si="13"/>
        <v/>
      </c>
      <c r="AT13" s="865">
        <f t="shared" si="14"/>
        <v>1750</v>
      </c>
      <c r="AU13" s="862">
        <f t="shared" si="15"/>
        <v>1000</v>
      </c>
      <c r="AV13" s="862">
        <f t="shared" si="16"/>
        <v>1950</v>
      </c>
      <c r="AW13" s="862">
        <f t="shared" si="17"/>
        <v>1160</v>
      </c>
      <c r="AX13" s="862">
        <f t="shared" si="18"/>
        <v>2250</v>
      </c>
      <c r="AY13" s="862">
        <f t="shared" si="19"/>
        <v>1340</v>
      </c>
      <c r="AZ13" s="881">
        <f t="shared" si="20"/>
        <v>2440</v>
      </c>
      <c r="BA13" s="62"/>
      <c r="BB13" s="610" t="s">
        <v>80</v>
      </c>
      <c r="BC13" s="71" t="str">
        <f>IF('Mercruiser 2016 POP Upsell'!F29="x",BG13,"")</f>
        <v/>
      </c>
      <c r="BD13" s="72" t="str">
        <f>IF('Mercruiser 2016 POP Upsell'!G29="x",BG13,"")</f>
        <v/>
      </c>
      <c r="BE13" s="935"/>
      <c r="BF13" s="935"/>
      <c r="BG13" s="897">
        <v>3440</v>
      </c>
      <c r="BH13" s="621"/>
      <c r="BI13" s="117"/>
      <c r="BJ13" s="63" t="str">
        <f>IF('Mercruiser 2016 POP Upsell'!H29="x",BO13,"")</f>
        <v/>
      </c>
      <c r="BK13" s="64" t="str">
        <f>IF('Mercruiser 2016 POP Upsell'!I29="x",BN13,"")</f>
        <v/>
      </c>
      <c r="BL13" s="935"/>
      <c r="BM13" s="935"/>
      <c r="BN13" s="897">
        <v>4190</v>
      </c>
      <c r="BO13" s="897">
        <v>4190</v>
      </c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  <c r="CF13" s="117"/>
      <c r="CG13" s="117"/>
      <c r="CH13" s="117"/>
      <c r="CI13" s="117"/>
      <c r="CJ13" s="117"/>
      <c r="CK13" s="117"/>
      <c r="CL13" s="117"/>
      <c r="CM13" s="11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7"/>
      <c r="CY13" s="117"/>
      <c r="CZ13" s="117"/>
      <c r="DA13" s="117"/>
      <c r="DB13" s="117"/>
      <c r="DC13" s="117"/>
      <c r="DD13" s="117"/>
      <c r="DE13" s="117"/>
      <c r="DF13" s="117"/>
      <c r="DG13" s="117"/>
      <c r="DH13" s="117"/>
      <c r="DI13" s="117"/>
      <c r="DJ13" s="117"/>
      <c r="DK13" s="117"/>
      <c r="DL13" s="117"/>
      <c r="DM13" s="117"/>
      <c r="DN13" s="117"/>
      <c r="DO13" s="117"/>
      <c r="DP13" s="117"/>
      <c r="DQ13" s="117"/>
      <c r="DR13" s="117"/>
      <c r="DS13" s="117"/>
      <c r="DT13" s="117"/>
      <c r="DU13" s="117"/>
      <c r="DV13" s="117"/>
      <c r="DW13" s="117"/>
      <c r="DX13" s="117"/>
      <c r="DY13" s="117"/>
      <c r="DZ13" s="117"/>
      <c r="EA13" s="117"/>
      <c r="EB13" s="117"/>
      <c r="EC13" s="117"/>
      <c r="ED13" s="117"/>
      <c r="EE13" s="117"/>
      <c r="EF13" s="117"/>
      <c r="EG13" s="117"/>
      <c r="EH13" s="117"/>
      <c r="EI13" s="117"/>
      <c r="EJ13" s="117"/>
      <c r="EK13" s="117"/>
      <c r="EL13" s="117"/>
      <c r="EM13" s="117"/>
      <c r="EN13" s="117"/>
      <c r="EO13" s="117"/>
      <c r="EP13" s="117"/>
      <c r="EQ13" s="117"/>
      <c r="ER13" s="117"/>
      <c r="ES13" s="117"/>
      <c r="ET13" s="117"/>
      <c r="EU13" s="117"/>
      <c r="EV13" s="117"/>
      <c r="EW13" s="117"/>
      <c r="EX13" s="117"/>
      <c r="EY13" s="117"/>
      <c r="EZ13" s="117"/>
      <c r="FA13" s="117"/>
      <c r="FB13" s="117"/>
      <c r="FC13" s="117"/>
      <c r="FD13" s="117"/>
      <c r="FE13" s="117"/>
      <c r="FF13" s="117"/>
      <c r="FG13" s="117"/>
      <c r="FH13" s="117"/>
      <c r="FI13" s="117"/>
      <c r="FJ13" s="117"/>
      <c r="FK13" s="117"/>
      <c r="FL13" s="117"/>
      <c r="FM13" s="117"/>
      <c r="FN13" s="117"/>
      <c r="FO13" s="117"/>
      <c r="FP13" s="117"/>
      <c r="FQ13" s="117"/>
      <c r="FR13" s="117"/>
      <c r="FS13" s="117"/>
      <c r="FT13" s="117"/>
      <c r="FU13" s="117"/>
      <c r="FV13" s="117"/>
      <c r="FW13" s="117"/>
      <c r="FX13" s="117"/>
      <c r="FY13" s="117"/>
      <c r="FZ13" s="117"/>
      <c r="GA13" s="117"/>
      <c r="GB13" s="117"/>
      <c r="GC13" s="117"/>
      <c r="GD13" s="117"/>
      <c r="GE13" s="117"/>
      <c r="GF13" s="117"/>
      <c r="GG13" s="117"/>
      <c r="GH13" s="117"/>
      <c r="GI13" s="117"/>
      <c r="GJ13" s="117"/>
      <c r="GK13" s="117"/>
      <c r="GL13" s="117"/>
      <c r="GM13" s="117"/>
      <c r="GN13" s="117"/>
      <c r="GO13" s="117"/>
      <c r="GP13" s="117"/>
      <c r="GQ13" s="117"/>
      <c r="GR13" s="117"/>
      <c r="GS13" s="117"/>
      <c r="GT13" s="117"/>
      <c r="GU13" s="117"/>
      <c r="GV13" s="117"/>
      <c r="GW13" s="117"/>
      <c r="GX13" s="117"/>
      <c r="GY13" s="117"/>
      <c r="GZ13" s="117"/>
      <c r="HA13" s="117"/>
      <c r="HB13" s="117"/>
      <c r="HC13" s="117"/>
      <c r="HD13" s="117"/>
      <c r="HE13" s="117"/>
      <c r="HF13" s="117"/>
      <c r="HG13" s="117"/>
      <c r="HH13" s="117"/>
      <c r="HI13" s="117"/>
      <c r="HJ13" s="117"/>
      <c r="HK13" s="117"/>
      <c r="HL13" s="117"/>
      <c r="HM13" s="117"/>
      <c r="HN13" s="117"/>
      <c r="HO13" s="117"/>
      <c r="HP13" s="117"/>
      <c r="HQ13" s="117"/>
      <c r="HR13" s="117"/>
      <c r="HS13" s="117"/>
      <c r="HT13" s="117"/>
      <c r="HU13" s="117"/>
      <c r="HV13" s="117"/>
      <c r="HW13" s="117"/>
      <c r="HX13" s="117"/>
      <c r="HY13" s="117"/>
      <c r="HZ13" s="117"/>
      <c r="IA13" s="117"/>
      <c r="IB13" s="117"/>
      <c r="IC13" s="117"/>
    </row>
    <row r="14" spans="1:237" ht="13.5" thickBot="1" x14ac:dyDescent="0.25">
      <c r="A14" s="1052"/>
      <c r="B14" s="852" t="s">
        <v>41</v>
      </c>
      <c r="C14" s="955"/>
      <c r="D14" s="955"/>
      <c r="E14" s="955"/>
      <c r="F14" s="955"/>
      <c r="G14" s="955"/>
      <c r="H14" s="884"/>
      <c r="I14" s="884"/>
      <c r="J14" s="855">
        <f t="shared" si="3"/>
        <v>0</v>
      </c>
      <c r="K14" s="192">
        <f t="shared" si="4"/>
        <v>0</v>
      </c>
      <c r="L14" s="46"/>
      <c r="T14" s="725"/>
      <c r="U14" s="725"/>
      <c r="V14" s="725"/>
      <c r="W14" s="1057"/>
      <c r="X14" s="75" t="s">
        <v>41</v>
      </c>
      <c r="Y14" s="69" t="str">
        <f t="shared" si="5"/>
        <v/>
      </c>
      <c r="Z14" s="69" t="str">
        <f t="shared" si="6"/>
        <v/>
      </c>
      <c r="AA14" s="69" t="str">
        <f t="shared" si="6"/>
        <v/>
      </c>
      <c r="AB14" s="69" t="str">
        <f>IF(F14="x",AI14,"")</f>
        <v/>
      </c>
      <c r="AC14" s="69" t="str">
        <f>IF(G14="x",AJ14,"")</f>
        <v/>
      </c>
      <c r="AD14" s="69" t="str">
        <f t="shared" si="9"/>
        <v/>
      </c>
      <c r="AE14" s="70" t="str">
        <f t="shared" si="9"/>
        <v/>
      </c>
      <c r="AF14" s="869">
        <v>905</v>
      </c>
      <c r="AG14" s="870">
        <v>570</v>
      </c>
      <c r="AH14" s="870">
        <v>1025</v>
      </c>
      <c r="AI14" s="870">
        <v>670</v>
      </c>
      <c r="AJ14" s="870">
        <v>1265</v>
      </c>
      <c r="AK14" s="870">
        <v>805</v>
      </c>
      <c r="AL14" s="870">
        <v>1400</v>
      </c>
      <c r="AM14" s="69" t="str">
        <f t="shared" si="10"/>
        <v/>
      </c>
      <c r="AN14" s="69" t="str">
        <f t="shared" si="10"/>
        <v/>
      </c>
      <c r="AO14" s="69" t="str">
        <f t="shared" si="10"/>
        <v/>
      </c>
      <c r="AP14" s="69" t="str">
        <f t="shared" si="11"/>
        <v/>
      </c>
      <c r="AQ14" s="69" t="str">
        <f t="shared" si="12"/>
        <v/>
      </c>
      <c r="AR14" s="69" t="str">
        <f t="shared" si="13"/>
        <v/>
      </c>
      <c r="AS14" s="878" t="str">
        <f t="shared" si="13"/>
        <v/>
      </c>
      <c r="AT14" s="865">
        <f t="shared" si="14"/>
        <v>1810</v>
      </c>
      <c r="AU14" s="862">
        <f t="shared" si="15"/>
        <v>1140</v>
      </c>
      <c r="AV14" s="862">
        <f t="shared" si="16"/>
        <v>2050</v>
      </c>
      <c r="AW14" s="862">
        <f t="shared" si="17"/>
        <v>1340</v>
      </c>
      <c r="AX14" s="862">
        <f t="shared" si="18"/>
        <v>2530</v>
      </c>
      <c r="AY14" s="862">
        <f t="shared" si="19"/>
        <v>1610</v>
      </c>
      <c r="AZ14" s="881">
        <f t="shared" si="20"/>
        <v>2800</v>
      </c>
      <c r="BA14" s="62"/>
      <c r="BB14" s="610" t="s">
        <v>99</v>
      </c>
      <c r="BC14" s="71" t="str">
        <f>IF('Mercruiser 2016 POP Upsell'!F30="x",BG14,"")</f>
        <v/>
      </c>
      <c r="BD14" s="72" t="str">
        <f>IF('Mercruiser 2016 POP Upsell'!G30="x",BG14,"")</f>
        <v/>
      </c>
      <c r="BE14" s="935"/>
      <c r="BF14" s="935"/>
      <c r="BG14" s="897">
        <v>670</v>
      </c>
      <c r="BH14" s="621"/>
      <c r="BI14" s="117"/>
      <c r="BJ14" s="63" t="str">
        <f>IF('Mercruiser 2016 POP Upsell'!H30="x",BO14,"")</f>
        <v/>
      </c>
      <c r="BK14" s="64" t="str">
        <f>IF('Mercruiser 2016 POP Upsell'!I30="x",BN14,"")</f>
        <v/>
      </c>
      <c r="BL14" s="935"/>
      <c r="BM14" s="935"/>
      <c r="BN14" s="897">
        <v>790</v>
      </c>
      <c r="BO14" s="897">
        <v>790</v>
      </c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17"/>
      <c r="CD14" s="117"/>
      <c r="CE14" s="117"/>
      <c r="CF14" s="117"/>
      <c r="CG14" s="117"/>
      <c r="CH14" s="117"/>
      <c r="CI14" s="117"/>
      <c r="CJ14" s="117"/>
      <c r="CK14" s="117"/>
      <c r="CL14" s="117"/>
      <c r="CM14" s="11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7"/>
      <c r="CY14" s="117"/>
      <c r="CZ14" s="117"/>
      <c r="DA14" s="117"/>
      <c r="DB14" s="117"/>
      <c r="DC14" s="117"/>
      <c r="DD14" s="117"/>
      <c r="DE14" s="117"/>
      <c r="DF14" s="117"/>
      <c r="DG14" s="117"/>
      <c r="DH14" s="117"/>
      <c r="DI14" s="117"/>
      <c r="DJ14" s="117"/>
      <c r="DK14" s="117"/>
      <c r="DL14" s="117"/>
      <c r="DM14" s="117"/>
      <c r="DN14" s="117"/>
      <c r="DO14" s="117"/>
      <c r="DP14" s="117"/>
      <c r="DQ14" s="117"/>
      <c r="DR14" s="117"/>
      <c r="DS14" s="117"/>
      <c r="DT14" s="117"/>
      <c r="DU14" s="117"/>
      <c r="DV14" s="117"/>
      <c r="DW14" s="117"/>
      <c r="DX14" s="117"/>
      <c r="DY14" s="117"/>
      <c r="DZ14" s="117"/>
      <c r="EA14" s="117"/>
      <c r="EB14" s="117"/>
      <c r="EC14" s="117"/>
      <c r="ED14" s="117"/>
      <c r="EE14" s="117"/>
      <c r="EF14" s="117"/>
      <c r="EG14" s="117"/>
      <c r="EH14" s="117"/>
      <c r="EI14" s="117"/>
      <c r="EJ14" s="117"/>
      <c r="EK14" s="117"/>
      <c r="EL14" s="117"/>
      <c r="EM14" s="117"/>
      <c r="EN14" s="117"/>
      <c r="EO14" s="117"/>
      <c r="EP14" s="117"/>
      <c r="EQ14" s="117"/>
      <c r="ER14" s="117"/>
      <c r="ES14" s="117"/>
      <c r="ET14" s="117"/>
      <c r="EU14" s="117"/>
      <c r="EV14" s="117"/>
      <c r="EW14" s="117"/>
      <c r="EX14" s="117"/>
      <c r="EY14" s="117"/>
      <c r="EZ14" s="117"/>
      <c r="FA14" s="117"/>
      <c r="FB14" s="117"/>
      <c r="FC14" s="117"/>
      <c r="FD14" s="117"/>
      <c r="FE14" s="117"/>
      <c r="FF14" s="117"/>
      <c r="FG14" s="117"/>
      <c r="FH14" s="117"/>
      <c r="FI14" s="117"/>
      <c r="FJ14" s="117"/>
      <c r="FK14" s="117"/>
      <c r="FL14" s="117"/>
      <c r="FM14" s="117"/>
      <c r="FN14" s="117"/>
      <c r="FO14" s="117"/>
      <c r="FP14" s="117"/>
      <c r="FQ14" s="117"/>
      <c r="FR14" s="117"/>
      <c r="FS14" s="117"/>
      <c r="FT14" s="117"/>
      <c r="FU14" s="117"/>
      <c r="FV14" s="117"/>
      <c r="FW14" s="117"/>
      <c r="FX14" s="117"/>
      <c r="FY14" s="117"/>
      <c r="FZ14" s="117"/>
      <c r="GA14" s="117"/>
      <c r="GB14" s="117"/>
      <c r="GC14" s="117"/>
      <c r="GD14" s="117"/>
      <c r="GE14" s="117"/>
      <c r="GF14" s="117"/>
      <c r="GG14" s="117"/>
      <c r="GH14" s="117"/>
      <c r="GI14" s="117"/>
      <c r="GJ14" s="117"/>
      <c r="GK14" s="117"/>
      <c r="GL14" s="117"/>
      <c r="GM14" s="117"/>
      <c r="GN14" s="117"/>
      <c r="GO14" s="117"/>
      <c r="GP14" s="117"/>
      <c r="GQ14" s="117"/>
      <c r="GR14" s="117"/>
      <c r="GS14" s="117"/>
      <c r="GT14" s="117"/>
      <c r="GU14" s="117"/>
      <c r="GV14" s="117"/>
      <c r="GW14" s="117"/>
      <c r="GX14" s="117"/>
      <c r="GY14" s="117"/>
      <c r="GZ14" s="117"/>
      <c r="HA14" s="117"/>
      <c r="HB14" s="117"/>
      <c r="HC14" s="117"/>
      <c r="HD14" s="117"/>
      <c r="HE14" s="117"/>
      <c r="HF14" s="117"/>
      <c r="HG14" s="117"/>
      <c r="HH14" s="117"/>
      <c r="HI14" s="117"/>
      <c r="HJ14" s="117"/>
      <c r="HK14" s="117"/>
      <c r="HL14" s="117"/>
      <c r="HM14" s="117"/>
      <c r="HN14" s="117"/>
      <c r="HO14" s="117"/>
      <c r="HP14" s="117"/>
      <c r="HQ14" s="117"/>
      <c r="HR14" s="117"/>
      <c r="HS14" s="117"/>
      <c r="HT14" s="117"/>
      <c r="HU14" s="117"/>
      <c r="HV14" s="117"/>
      <c r="HW14" s="117"/>
      <c r="HX14" s="117"/>
      <c r="HY14" s="117"/>
      <c r="HZ14" s="117"/>
      <c r="IA14" s="117"/>
      <c r="IB14" s="117"/>
      <c r="IC14" s="117"/>
    </row>
    <row r="15" spans="1:237" ht="13.5" thickBot="1" x14ac:dyDescent="0.25">
      <c r="A15" s="1052"/>
      <c r="B15" s="852" t="s">
        <v>42</v>
      </c>
      <c r="C15" s="955"/>
      <c r="D15" s="955"/>
      <c r="E15" s="955"/>
      <c r="F15" s="955"/>
      <c r="G15" s="955"/>
      <c r="H15" s="891"/>
      <c r="I15" s="891"/>
      <c r="J15" s="855">
        <f t="shared" si="3"/>
        <v>0</v>
      </c>
      <c r="K15" s="192">
        <f t="shared" si="4"/>
        <v>0</v>
      </c>
      <c r="L15" s="46"/>
      <c r="T15" s="725"/>
      <c r="U15" s="725"/>
      <c r="V15" s="725"/>
      <c r="W15" s="1057"/>
      <c r="X15" s="75" t="s">
        <v>42</v>
      </c>
      <c r="Y15" s="69" t="str">
        <f t="shared" si="5"/>
        <v/>
      </c>
      <c r="Z15" s="69" t="str">
        <f t="shared" si="6"/>
        <v/>
      </c>
      <c r="AA15" s="69" t="str">
        <f t="shared" si="6"/>
        <v/>
      </c>
      <c r="AB15" s="69" t="str">
        <f t="shared" si="7"/>
        <v/>
      </c>
      <c r="AC15" s="69" t="str">
        <f t="shared" si="8"/>
        <v/>
      </c>
      <c r="AD15" s="69" t="str">
        <f t="shared" si="9"/>
        <v/>
      </c>
      <c r="AE15" s="70" t="str">
        <f t="shared" si="9"/>
        <v/>
      </c>
      <c r="AF15" s="869">
        <v>1025</v>
      </c>
      <c r="AG15" s="870">
        <v>595</v>
      </c>
      <c r="AH15" s="870">
        <v>1100</v>
      </c>
      <c r="AI15" s="870">
        <v>820</v>
      </c>
      <c r="AJ15" s="870">
        <v>1445</v>
      </c>
      <c r="AK15" s="870">
        <v>955</v>
      </c>
      <c r="AL15" s="870">
        <v>1580</v>
      </c>
      <c r="AM15" s="69" t="str">
        <f t="shared" si="10"/>
        <v/>
      </c>
      <c r="AN15" s="69" t="str">
        <f t="shared" si="10"/>
        <v/>
      </c>
      <c r="AO15" s="69" t="str">
        <f t="shared" si="10"/>
        <v/>
      </c>
      <c r="AP15" s="69" t="str">
        <f t="shared" si="11"/>
        <v/>
      </c>
      <c r="AQ15" s="69" t="str">
        <f t="shared" si="12"/>
        <v/>
      </c>
      <c r="AR15" s="69" t="str">
        <f t="shared" si="13"/>
        <v/>
      </c>
      <c r="AS15" s="878" t="str">
        <f t="shared" si="13"/>
        <v/>
      </c>
      <c r="AT15" s="865">
        <f t="shared" si="14"/>
        <v>2050</v>
      </c>
      <c r="AU15" s="862">
        <f t="shared" si="15"/>
        <v>1190</v>
      </c>
      <c r="AV15" s="862">
        <f t="shared" si="16"/>
        <v>2200</v>
      </c>
      <c r="AW15" s="862">
        <f t="shared" si="17"/>
        <v>1640</v>
      </c>
      <c r="AX15" s="862">
        <f t="shared" si="18"/>
        <v>2890</v>
      </c>
      <c r="AY15" s="862">
        <f t="shared" si="19"/>
        <v>1910</v>
      </c>
      <c r="AZ15" s="881">
        <f t="shared" si="20"/>
        <v>3160</v>
      </c>
      <c r="BA15" s="62"/>
      <c r="BB15" s="610" t="s">
        <v>196</v>
      </c>
      <c r="BC15" s="71" t="str">
        <f>IF('Mercruiser 2016 POP Upsell'!F31="x",BG15,"")</f>
        <v/>
      </c>
      <c r="BD15" s="72" t="str">
        <f>IF('Mercruiser 2016 POP Upsell'!G31="x",BG15,"")</f>
        <v/>
      </c>
      <c r="BE15" s="935"/>
      <c r="BF15" s="935"/>
      <c r="BG15" s="897">
        <v>310</v>
      </c>
      <c r="BH15" s="621"/>
      <c r="BI15" s="117"/>
      <c r="BJ15" s="63" t="str">
        <f>IF('Mercruiser 2016 POP Upsell'!H31="x",BO15,"")</f>
        <v/>
      </c>
      <c r="BK15" s="64" t="str">
        <f>IF('Mercruiser 2016 POP Upsell'!I31="x",BN15,"")</f>
        <v/>
      </c>
      <c r="BL15" s="935"/>
      <c r="BM15" s="935"/>
      <c r="BN15" s="897">
        <v>310</v>
      </c>
      <c r="BO15" s="897">
        <v>310</v>
      </c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7"/>
      <c r="CY15" s="117"/>
      <c r="CZ15" s="117"/>
      <c r="DA15" s="117"/>
      <c r="DB15" s="117"/>
      <c r="DC15" s="117"/>
      <c r="DD15" s="117"/>
      <c r="DE15" s="117"/>
      <c r="DF15" s="117"/>
      <c r="DG15" s="117"/>
      <c r="DH15" s="117"/>
      <c r="DI15" s="117"/>
      <c r="DJ15" s="117"/>
      <c r="DK15" s="117"/>
      <c r="DL15" s="117"/>
      <c r="DM15" s="117"/>
      <c r="DN15" s="117"/>
      <c r="DO15" s="117"/>
      <c r="DP15" s="117"/>
      <c r="DQ15" s="117"/>
      <c r="DR15" s="117"/>
      <c r="DS15" s="117"/>
      <c r="DT15" s="117"/>
      <c r="DU15" s="117"/>
      <c r="DV15" s="117"/>
      <c r="DW15" s="117"/>
      <c r="DX15" s="117"/>
      <c r="DY15" s="117"/>
      <c r="DZ15" s="117"/>
      <c r="EA15" s="117"/>
      <c r="EB15" s="117"/>
      <c r="EC15" s="117"/>
      <c r="ED15" s="117"/>
      <c r="EE15" s="117"/>
      <c r="EF15" s="117"/>
      <c r="EG15" s="117"/>
      <c r="EH15" s="117"/>
      <c r="EI15" s="117"/>
      <c r="EJ15" s="117"/>
      <c r="EK15" s="117"/>
      <c r="EL15" s="117"/>
      <c r="EM15" s="117"/>
      <c r="EN15" s="117"/>
      <c r="EO15" s="117"/>
      <c r="EP15" s="117"/>
      <c r="EQ15" s="117"/>
      <c r="ER15" s="117"/>
      <c r="ES15" s="117"/>
      <c r="ET15" s="117"/>
      <c r="EU15" s="117"/>
      <c r="EV15" s="117"/>
      <c r="EW15" s="117"/>
      <c r="EX15" s="117"/>
      <c r="EY15" s="117"/>
      <c r="EZ15" s="117"/>
      <c r="FA15" s="117"/>
      <c r="FB15" s="117"/>
      <c r="FC15" s="117"/>
      <c r="FD15" s="117"/>
      <c r="FE15" s="117"/>
      <c r="FF15" s="117"/>
      <c r="FG15" s="117"/>
      <c r="FH15" s="117"/>
      <c r="FI15" s="117"/>
      <c r="FJ15" s="117"/>
      <c r="FK15" s="117"/>
      <c r="FL15" s="117"/>
      <c r="FM15" s="117"/>
      <c r="FN15" s="117"/>
      <c r="FO15" s="117"/>
      <c r="FP15" s="117"/>
      <c r="FQ15" s="117"/>
      <c r="FR15" s="117"/>
      <c r="FS15" s="117"/>
      <c r="FT15" s="117"/>
      <c r="FU15" s="117"/>
      <c r="FV15" s="117"/>
      <c r="FW15" s="117"/>
      <c r="FX15" s="117"/>
      <c r="FY15" s="117"/>
      <c r="FZ15" s="117"/>
      <c r="GA15" s="117"/>
      <c r="GB15" s="117"/>
      <c r="GC15" s="117"/>
      <c r="GD15" s="117"/>
      <c r="GE15" s="117"/>
      <c r="GF15" s="117"/>
      <c r="GG15" s="117"/>
      <c r="GH15" s="117"/>
      <c r="GI15" s="117"/>
      <c r="GJ15" s="117"/>
      <c r="GK15" s="117"/>
      <c r="GL15" s="117"/>
      <c r="GM15" s="117"/>
      <c r="GN15" s="117"/>
      <c r="GO15" s="117"/>
      <c r="GP15" s="117"/>
      <c r="GQ15" s="117"/>
      <c r="GR15" s="117"/>
      <c r="GS15" s="117"/>
      <c r="GT15" s="117"/>
      <c r="GU15" s="117"/>
      <c r="GV15" s="117"/>
      <c r="GW15" s="117"/>
      <c r="GX15" s="117"/>
      <c r="GY15" s="117"/>
      <c r="GZ15" s="117"/>
      <c r="HA15" s="117"/>
      <c r="HB15" s="117"/>
      <c r="HC15" s="117"/>
      <c r="HD15" s="117"/>
      <c r="HE15" s="117"/>
      <c r="HF15" s="117"/>
      <c r="HG15" s="117"/>
      <c r="HH15" s="117"/>
      <c r="HI15" s="117"/>
      <c r="HJ15" s="117"/>
      <c r="HK15" s="117"/>
      <c r="HL15" s="117"/>
      <c r="HM15" s="117"/>
      <c r="HN15" s="117"/>
      <c r="HO15" s="117"/>
      <c r="HP15" s="117"/>
      <c r="HQ15" s="117"/>
      <c r="HR15" s="117"/>
      <c r="HS15" s="117"/>
      <c r="HT15" s="117"/>
      <c r="HU15" s="117"/>
      <c r="HV15" s="117"/>
      <c r="HW15" s="117"/>
      <c r="HX15" s="117"/>
      <c r="HY15" s="117"/>
      <c r="HZ15" s="117"/>
      <c r="IA15" s="117"/>
      <c r="IB15" s="117"/>
      <c r="IC15" s="117"/>
    </row>
    <row r="16" spans="1:237" ht="13.5" thickBot="1" x14ac:dyDescent="0.25">
      <c r="A16" s="1053"/>
      <c r="B16" s="853" t="s">
        <v>43</v>
      </c>
      <c r="C16" s="954"/>
      <c r="D16" s="954"/>
      <c r="E16" s="954"/>
      <c r="F16" s="954"/>
      <c r="G16" s="954"/>
      <c r="H16" s="892"/>
      <c r="I16" s="892"/>
      <c r="J16" s="856">
        <f t="shared" si="3"/>
        <v>0</v>
      </c>
      <c r="K16" s="194">
        <f t="shared" si="4"/>
        <v>0</v>
      </c>
      <c r="L16" s="46"/>
      <c r="T16" s="725"/>
      <c r="U16" s="725"/>
      <c r="V16" s="725"/>
      <c r="W16" s="1058"/>
      <c r="X16" s="76" t="s">
        <v>43</v>
      </c>
      <c r="Y16" s="77" t="str">
        <f t="shared" si="5"/>
        <v/>
      </c>
      <c r="Z16" s="77" t="str">
        <f t="shared" si="6"/>
        <v/>
      </c>
      <c r="AA16" s="77" t="str">
        <f t="shared" si="6"/>
        <v/>
      </c>
      <c r="AB16" s="77" t="str">
        <f t="shared" si="7"/>
        <v/>
      </c>
      <c r="AC16" s="77" t="str">
        <f t="shared" si="8"/>
        <v/>
      </c>
      <c r="AD16" s="77" t="str">
        <f t="shared" si="9"/>
        <v/>
      </c>
      <c r="AE16" s="78" t="str">
        <f t="shared" si="9"/>
        <v/>
      </c>
      <c r="AF16" s="871">
        <v>1175</v>
      </c>
      <c r="AG16" s="872">
        <v>700</v>
      </c>
      <c r="AH16" s="872">
        <v>1290</v>
      </c>
      <c r="AI16" s="872">
        <v>1115</v>
      </c>
      <c r="AJ16" s="872">
        <v>1770</v>
      </c>
      <c r="AK16" s="872">
        <v>1255</v>
      </c>
      <c r="AL16" s="872">
        <v>1905</v>
      </c>
      <c r="AM16" s="77" t="str">
        <f t="shared" si="10"/>
        <v/>
      </c>
      <c r="AN16" s="77" t="str">
        <f t="shared" si="10"/>
        <v/>
      </c>
      <c r="AO16" s="77" t="str">
        <f t="shared" si="10"/>
        <v/>
      </c>
      <c r="AP16" s="77" t="str">
        <f t="shared" si="11"/>
        <v/>
      </c>
      <c r="AQ16" s="77" t="str">
        <f t="shared" si="12"/>
        <v/>
      </c>
      <c r="AR16" s="77" t="str">
        <f t="shared" si="13"/>
        <v/>
      </c>
      <c r="AS16" s="879" t="str">
        <f t="shared" si="13"/>
        <v/>
      </c>
      <c r="AT16" s="866">
        <f t="shared" si="14"/>
        <v>2350</v>
      </c>
      <c r="AU16" s="863">
        <f t="shared" si="15"/>
        <v>1400</v>
      </c>
      <c r="AV16" s="863">
        <f t="shared" si="16"/>
        <v>2580</v>
      </c>
      <c r="AW16" s="863">
        <f t="shared" si="17"/>
        <v>2230</v>
      </c>
      <c r="AX16" s="863">
        <f t="shared" si="18"/>
        <v>3540</v>
      </c>
      <c r="AY16" s="863">
        <f t="shared" si="19"/>
        <v>2510</v>
      </c>
      <c r="AZ16" s="882">
        <f t="shared" si="20"/>
        <v>3810</v>
      </c>
      <c r="BA16" s="62"/>
      <c r="BB16" s="610" t="s">
        <v>124</v>
      </c>
      <c r="BC16" s="71" t="str">
        <f>IF('Mercruiser 2016 POP Upsell'!F32="x",BG16,"")</f>
        <v/>
      </c>
      <c r="BD16" s="72" t="str">
        <f>IF('Mercruiser 2016 POP Upsell'!G32="x",BG16,"")</f>
        <v/>
      </c>
      <c r="BE16" s="935"/>
      <c r="BF16" s="935"/>
      <c r="BG16" s="897">
        <v>800</v>
      </c>
      <c r="BH16" s="621"/>
      <c r="BI16" s="117"/>
      <c r="BJ16" s="63" t="str">
        <f>IF('Mercruiser 2016 POP Upsell'!H32="x",BO16,"")</f>
        <v/>
      </c>
      <c r="BK16" s="64" t="str">
        <f>IF('Mercruiser 2016 POP Upsell'!I32="x",BN16,"")</f>
        <v/>
      </c>
      <c r="BL16" s="935"/>
      <c r="BM16" s="935"/>
      <c r="BN16" s="897">
        <v>1000</v>
      </c>
      <c r="BO16" s="897">
        <v>1000</v>
      </c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17"/>
      <c r="CD16" s="117"/>
      <c r="CE16" s="117"/>
      <c r="CF16" s="117"/>
      <c r="CG16" s="117"/>
      <c r="CH16" s="117"/>
      <c r="CI16" s="117"/>
      <c r="CJ16" s="117"/>
      <c r="CK16" s="117"/>
      <c r="CL16" s="117"/>
      <c r="CM16" s="117"/>
      <c r="CN16" s="11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7"/>
      <c r="CY16" s="117"/>
      <c r="CZ16" s="117"/>
      <c r="DA16" s="117"/>
      <c r="DB16" s="117"/>
      <c r="DC16" s="117"/>
      <c r="DD16" s="117"/>
      <c r="DE16" s="117"/>
      <c r="DF16" s="117"/>
      <c r="DG16" s="117"/>
      <c r="DH16" s="117"/>
      <c r="DI16" s="117"/>
      <c r="DJ16" s="117"/>
      <c r="DK16" s="117"/>
      <c r="DL16" s="117"/>
      <c r="DM16" s="117"/>
      <c r="DN16" s="117"/>
      <c r="DO16" s="117"/>
      <c r="DP16" s="117"/>
      <c r="DQ16" s="117"/>
      <c r="DR16" s="117"/>
      <c r="DS16" s="117"/>
      <c r="DT16" s="117"/>
      <c r="DU16" s="117"/>
      <c r="DV16" s="117"/>
      <c r="DW16" s="117"/>
      <c r="DX16" s="117"/>
      <c r="DY16" s="117"/>
      <c r="DZ16" s="117"/>
      <c r="EA16" s="117"/>
      <c r="EB16" s="117"/>
      <c r="EC16" s="117"/>
      <c r="ED16" s="117"/>
      <c r="EE16" s="117"/>
      <c r="EF16" s="117"/>
      <c r="EG16" s="117"/>
      <c r="EH16" s="117"/>
      <c r="EI16" s="117"/>
      <c r="EJ16" s="117"/>
      <c r="EK16" s="117"/>
      <c r="EL16" s="117"/>
      <c r="EM16" s="117"/>
      <c r="EN16" s="117"/>
      <c r="EO16" s="117"/>
      <c r="EP16" s="117"/>
      <c r="EQ16" s="117"/>
      <c r="ER16" s="117"/>
      <c r="ES16" s="117"/>
      <c r="ET16" s="117"/>
      <c r="EU16" s="117"/>
      <c r="EV16" s="117"/>
      <c r="EW16" s="117"/>
      <c r="EX16" s="117"/>
      <c r="EY16" s="117"/>
      <c r="EZ16" s="117"/>
      <c r="FA16" s="117"/>
      <c r="FB16" s="117"/>
      <c r="FC16" s="117"/>
      <c r="FD16" s="117"/>
      <c r="FE16" s="117"/>
      <c r="FF16" s="117"/>
      <c r="FG16" s="117"/>
      <c r="FH16" s="117"/>
      <c r="FI16" s="117"/>
      <c r="FJ16" s="117"/>
      <c r="FK16" s="117"/>
      <c r="FL16" s="117"/>
      <c r="FM16" s="117"/>
      <c r="FN16" s="117"/>
      <c r="FO16" s="117"/>
      <c r="FP16" s="117"/>
      <c r="FQ16" s="117"/>
      <c r="FR16" s="117"/>
      <c r="FS16" s="117"/>
      <c r="FT16" s="117"/>
      <c r="FU16" s="117"/>
      <c r="FV16" s="117"/>
      <c r="FW16" s="117"/>
      <c r="FX16" s="117"/>
      <c r="FY16" s="117"/>
      <c r="FZ16" s="117"/>
      <c r="GA16" s="117"/>
      <c r="GB16" s="117"/>
      <c r="GC16" s="117"/>
      <c r="GD16" s="117"/>
      <c r="GE16" s="117"/>
      <c r="GF16" s="117"/>
      <c r="GG16" s="117"/>
      <c r="GH16" s="117"/>
      <c r="GI16" s="117"/>
      <c r="GJ16" s="117"/>
      <c r="GK16" s="117"/>
      <c r="GL16" s="117"/>
      <c r="GM16" s="117"/>
      <c r="GN16" s="117"/>
      <c r="GO16" s="117"/>
      <c r="GP16" s="117"/>
      <c r="GQ16" s="117"/>
      <c r="GR16" s="117"/>
      <c r="GS16" s="117"/>
      <c r="GT16" s="117"/>
      <c r="GU16" s="117"/>
      <c r="GV16" s="117"/>
      <c r="GW16" s="117"/>
      <c r="GX16" s="117"/>
      <c r="GY16" s="117"/>
      <c r="GZ16" s="117"/>
      <c r="HA16" s="117"/>
      <c r="HB16" s="117"/>
      <c r="HC16" s="117"/>
      <c r="HD16" s="117"/>
      <c r="HE16" s="117"/>
      <c r="HF16" s="117"/>
      <c r="HG16" s="117"/>
      <c r="HH16" s="117"/>
      <c r="HI16" s="117"/>
      <c r="HJ16" s="117"/>
      <c r="HK16" s="117"/>
      <c r="HL16" s="117"/>
      <c r="HM16" s="117"/>
      <c r="HN16" s="117"/>
      <c r="HO16" s="117"/>
      <c r="HP16" s="117"/>
      <c r="HQ16" s="117"/>
      <c r="HR16" s="117"/>
      <c r="HS16" s="117"/>
      <c r="HT16" s="117"/>
      <c r="HU16" s="117"/>
      <c r="HV16" s="117"/>
      <c r="HW16" s="117"/>
      <c r="HX16" s="117"/>
      <c r="HY16" s="117"/>
      <c r="HZ16" s="117"/>
      <c r="IA16" s="117"/>
      <c r="IB16" s="117"/>
      <c r="IC16" s="117"/>
    </row>
    <row r="17" spans="1:237" ht="13.5" thickBot="1" x14ac:dyDescent="0.25">
      <c r="A17" s="46"/>
      <c r="B17" s="219"/>
      <c r="C17" s="219"/>
      <c r="D17" s="79"/>
      <c r="E17" s="79"/>
      <c r="F17" s="79"/>
      <c r="G17" s="79"/>
      <c r="H17" s="79"/>
      <c r="I17" s="79"/>
      <c r="J17" s="195"/>
      <c r="K17" s="195"/>
      <c r="L17" s="46"/>
      <c r="T17" s="725"/>
      <c r="U17" s="725"/>
      <c r="V17" s="725"/>
      <c r="W17" s="46"/>
      <c r="X17" s="51"/>
      <c r="Y17" s="80"/>
      <c r="Z17" s="80"/>
      <c r="AA17" s="81"/>
      <c r="AB17" s="81"/>
      <c r="AC17" s="81"/>
      <c r="AD17" s="81"/>
      <c r="AE17" s="618"/>
      <c r="AF17" s="873"/>
      <c r="AG17" s="873"/>
      <c r="AH17" s="873"/>
      <c r="AI17" s="873"/>
      <c r="AJ17" s="873"/>
      <c r="AK17" s="873"/>
      <c r="AL17" s="873"/>
      <c r="AM17" s="80"/>
      <c r="AN17" s="80"/>
      <c r="AO17" s="81"/>
      <c r="AP17" s="81"/>
      <c r="AQ17" s="81"/>
      <c r="AR17" s="81"/>
      <c r="AS17" s="618"/>
      <c r="AT17" s="45"/>
      <c r="AU17" s="45"/>
      <c r="AV17" s="45"/>
      <c r="AW17" s="45"/>
      <c r="AX17" s="45"/>
      <c r="AY17" s="45"/>
      <c r="AZ17" s="45"/>
      <c r="BA17" s="45"/>
      <c r="BB17" s="610" t="s">
        <v>197</v>
      </c>
      <c r="BC17" s="71" t="str">
        <f>IF('Mercruiser 2016 POP Upsell'!F33="x",BG17,"")</f>
        <v/>
      </c>
      <c r="BD17" s="72" t="str">
        <f>IF('Mercruiser 2016 POP Upsell'!G33="x",BG17,"")</f>
        <v/>
      </c>
      <c r="BE17" s="935"/>
      <c r="BF17" s="935"/>
      <c r="BG17" s="897">
        <v>520</v>
      </c>
      <c r="BH17" s="621"/>
      <c r="BI17" s="117"/>
      <c r="BJ17" s="63" t="str">
        <f>IF('Mercruiser 2016 POP Upsell'!H33="x",BO17,"")</f>
        <v/>
      </c>
      <c r="BK17" s="64" t="str">
        <f>IF('Mercruiser 2016 POP Upsell'!I33="x",BN17,"")</f>
        <v/>
      </c>
      <c r="BL17" s="935"/>
      <c r="BM17" s="935"/>
      <c r="BN17" s="897">
        <v>520</v>
      </c>
      <c r="BO17" s="897">
        <v>520</v>
      </c>
      <c r="BP17" s="117"/>
      <c r="BQ17" s="117"/>
      <c r="BR17" s="117"/>
      <c r="BS17" s="117"/>
      <c r="BT17" s="117"/>
      <c r="BU17" s="117"/>
      <c r="BV17" s="117"/>
      <c r="BW17" s="117"/>
      <c r="BX17" s="117"/>
      <c r="BY17" s="117"/>
      <c r="BZ17" s="117"/>
      <c r="CA17" s="117"/>
      <c r="CB17" s="117"/>
      <c r="CC17" s="117"/>
      <c r="CD17" s="117"/>
      <c r="CE17" s="117"/>
      <c r="CF17" s="117"/>
      <c r="CG17" s="117"/>
      <c r="CH17" s="117"/>
      <c r="CI17" s="117"/>
      <c r="CJ17" s="117"/>
      <c r="CK17" s="117"/>
      <c r="CL17" s="117"/>
      <c r="CM17" s="117"/>
      <c r="CN17" s="117"/>
      <c r="CO17" s="117"/>
      <c r="CP17" s="117"/>
      <c r="CQ17" s="117"/>
      <c r="CR17" s="117"/>
      <c r="CS17" s="117"/>
      <c r="CT17" s="117"/>
      <c r="CU17" s="117"/>
      <c r="CV17" s="117"/>
      <c r="CW17" s="117"/>
      <c r="CX17" s="117"/>
      <c r="CY17" s="117"/>
      <c r="CZ17" s="117"/>
      <c r="DA17" s="117"/>
      <c r="DB17" s="117"/>
      <c r="DC17" s="117"/>
      <c r="DD17" s="117"/>
      <c r="DE17" s="117"/>
      <c r="DF17" s="117"/>
      <c r="DG17" s="117"/>
      <c r="DH17" s="117"/>
      <c r="DI17" s="117"/>
      <c r="DJ17" s="117"/>
      <c r="DK17" s="117"/>
      <c r="DL17" s="117"/>
      <c r="DM17" s="117"/>
      <c r="DN17" s="117"/>
      <c r="DO17" s="117"/>
      <c r="DP17" s="117"/>
      <c r="DQ17" s="117"/>
      <c r="DR17" s="117"/>
      <c r="DS17" s="117"/>
      <c r="DT17" s="117"/>
      <c r="DU17" s="117"/>
      <c r="DV17" s="117"/>
      <c r="DW17" s="117"/>
      <c r="DX17" s="117"/>
      <c r="DY17" s="117"/>
      <c r="DZ17" s="117"/>
      <c r="EA17" s="117"/>
      <c r="EB17" s="117"/>
      <c r="EC17" s="117"/>
      <c r="ED17" s="117"/>
      <c r="EE17" s="117"/>
      <c r="EF17" s="117"/>
      <c r="EG17" s="117"/>
      <c r="EH17" s="117"/>
      <c r="EI17" s="117"/>
      <c r="EJ17" s="117"/>
      <c r="EK17" s="117"/>
      <c r="EL17" s="117"/>
      <c r="EM17" s="117"/>
      <c r="EN17" s="117"/>
      <c r="EO17" s="117"/>
      <c r="EP17" s="117"/>
      <c r="EQ17" s="117"/>
      <c r="ER17" s="117"/>
      <c r="ES17" s="117"/>
      <c r="ET17" s="117"/>
      <c r="EU17" s="117"/>
      <c r="EV17" s="117"/>
      <c r="EW17" s="117"/>
      <c r="EX17" s="117"/>
      <c r="EY17" s="117"/>
      <c r="EZ17" s="117"/>
      <c r="FA17" s="117"/>
      <c r="FB17" s="117"/>
      <c r="FC17" s="117"/>
      <c r="FD17" s="117"/>
      <c r="FE17" s="117"/>
      <c r="FF17" s="117"/>
      <c r="FG17" s="117"/>
      <c r="FH17" s="117"/>
      <c r="FI17" s="117"/>
      <c r="FJ17" s="117"/>
      <c r="FK17" s="117"/>
      <c r="FL17" s="117"/>
      <c r="FM17" s="117"/>
      <c r="FN17" s="117"/>
      <c r="FO17" s="117"/>
      <c r="FP17" s="117"/>
      <c r="FQ17" s="117"/>
      <c r="FR17" s="117"/>
      <c r="FS17" s="117"/>
      <c r="FT17" s="117"/>
      <c r="FU17" s="117"/>
      <c r="FV17" s="117"/>
      <c r="FW17" s="117"/>
      <c r="FX17" s="117"/>
      <c r="FY17" s="117"/>
      <c r="FZ17" s="117"/>
      <c r="GA17" s="117"/>
      <c r="GB17" s="117"/>
      <c r="GC17" s="117"/>
      <c r="GD17" s="117"/>
      <c r="GE17" s="117"/>
      <c r="GF17" s="117"/>
      <c r="GG17" s="117"/>
      <c r="GH17" s="117"/>
      <c r="GI17" s="117"/>
      <c r="GJ17" s="117"/>
      <c r="GK17" s="117"/>
      <c r="GL17" s="117"/>
      <c r="GM17" s="117"/>
      <c r="GN17" s="117"/>
      <c r="GO17" s="117"/>
      <c r="GP17" s="117"/>
      <c r="GQ17" s="117"/>
      <c r="GR17" s="117"/>
      <c r="GS17" s="117"/>
      <c r="GT17" s="117"/>
      <c r="GU17" s="117"/>
      <c r="GV17" s="117"/>
      <c r="GW17" s="117"/>
      <c r="GX17" s="117"/>
      <c r="GY17" s="117"/>
      <c r="GZ17" s="117"/>
      <c r="HA17" s="117"/>
      <c r="HB17" s="117"/>
      <c r="HC17" s="117"/>
      <c r="HD17" s="117"/>
      <c r="HE17" s="117"/>
      <c r="HF17" s="117"/>
      <c r="HG17" s="117"/>
      <c r="HH17" s="117"/>
      <c r="HI17" s="117"/>
      <c r="HJ17" s="117"/>
      <c r="HK17" s="117"/>
      <c r="HL17" s="117"/>
      <c r="HM17" s="117"/>
      <c r="HN17" s="117"/>
      <c r="HO17" s="117"/>
      <c r="HP17" s="117"/>
      <c r="HQ17" s="117"/>
      <c r="HR17" s="117"/>
      <c r="HS17" s="117"/>
      <c r="HT17" s="117"/>
      <c r="HU17" s="117"/>
      <c r="HV17" s="117"/>
      <c r="HW17" s="117"/>
      <c r="HX17" s="117"/>
      <c r="HY17" s="117"/>
      <c r="HZ17" s="117"/>
      <c r="IA17" s="117"/>
      <c r="IB17" s="117"/>
      <c r="IC17" s="117"/>
    </row>
    <row r="18" spans="1:237" ht="13.5" customHeight="1" thickBot="1" x14ac:dyDescent="0.25">
      <c r="B18" s="365" t="s">
        <v>40</v>
      </c>
      <c r="C18" s="955"/>
      <c r="D18" s="955"/>
      <c r="E18" s="955"/>
      <c r="F18" s="955"/>
      <c r="G18" s="955"/>
      <c r="H18" s="955"/>
      <c r="I18" s="955"/>
      <c r="J18" s="857">
        <f>SUM(Y18:AE18)</f>
        <v>0</v>
      </c>
      <c r="K18" s="197">
        <f>SUM(AM18:AS18)</f>
        <v>0</v>
      </c>
      <c r="L18" s="46"/>
      <c r="T18" s="725"/>
      <c r="U18" s="725"/>
      <c r="V18" s="725"/>
      <c r="W18" s="1051" t="s">
        <v>16</v>
      </c>
      <c r="X18" s="59" t="s">
        <v>40</v>
      </c>
      <c r="Y18" s="87" t="str">
        <f t="shared" ref="Y18:AA21" si="21">IF(C18="x",AF18,"")</f>
        <v/>
      </c>
      <c r="Z18" s="87" t="str">
        <f t="shared" si="21"/>
        <v/>
      </c>
      <c r="AA18" s="87" t="str">
        <f t="shared" si="21"/>
        <v/>
      </c>
      <c r="AB18" s="87" t="str">
        <f>IF(F18="x",AI18,"")</f>
        <v/>
      </c>
      <c r="AC18" s="87" t="str">
        <f t="shared" ref="AC18:AC21" si="22">IF(G18="x",AJ18,"")</f>
        <v/>
      </c>
      <c r="AD18" s="87" t="str">
        <f t="shared" ref="AD18:AE21" si="23">IF(H18="x",AK18,"")</f>
        <v/>
      </c>
      <c r="AE18" s="87" t="str">
        <f t="shared" si="23"/>
        <v/>
      </c>
      <c r="AF18" s="868">
        <v>0</v>
      </c>
      <c r="AG18" s="868">
        <v>0</v>
      </c>
      <c r="AH18" s="868">
        <v>0</v>
      </c>
      <c r="AI18" s="868">
        <v>0</v>
      </c>
      <c r="AJ18" s="868">
        <v>0</v>
      </c>
      <c r="AK18" s="868">
        <v>0</v>
      </c>
      <c r="AL18" s="874">
        <v>0</v>
      </c>
      <c r="AM18" s="87" t="str">
        <f t="shared" ref="AM18:AO21" si="24">IF(C18="x",AT18,"")</f>
        <v/>
      </c>
      <c r="AN18" s="87" t="str">
        <f t="shared" si="24"/>
        <v/>
      </c>
      <c r="AO18" s="87" t="str">
        <f t="shared" si="24"/>
        <v/>
      </c>
      <c r="AP18" s="87" t="str">
        <f t="shared" ref="AP18:AQ18" si="25">IF(F18="x",AU18,"")</f>
        <v/>
      </c>
      <c r="AQ18" s="87" t="str">
        <f t="shared" si="25"/>
        <v/>
      </c>
      <c r="AR18" s="87" t="str">
        <f t="shared" ref="AR18:AS21" si="26">IF(H18="x",AY18,"")</f>
        <v/>
      </c>
      <c r="AS18" s="87" t="str">
        <f t="shared" si="26"/>
        <v/>
      </c>
      <c r="AT18" s="672">
        <f t="shared" ref="AT18" si="27">AF18*2</f>
        <v>0</v>
      </c>
      <c r="AU18" s="672">
        <v>1330</v>
      </c>
      <c r="AV18" s="672">
        <v>2510</v>
      </c>
      <c r="AW18" s="672"/>
      <c r="AX18" s="672"/>
      <c r="AY18" s="672">
        <v>1550</v>
      </c>
      <c r="AZ18" s="673">
        <v>2850</v>
      </c>
      <c r="BA18" s="62"/>
      <c r="BB18" s="610" t="s">
        <v>125</v>
      </c>
      <c r="BC18" s="71" t="str">
        <f>IF('Mercruiser 2016 POP Upsell'!F34="x",BG18,"")</f>
        <v/>
      </c>
      <c r="BD18" s="72" t="str">
        <f>IF('Mercruiser 2016 POP Upsell'!G34="x",BG18,"")</f>
        <v/>
      </c>
      <c r="BE18" s="935"/>
      <c r="BF18" s="935"/>
      <c r="BG18" s="621">
        <v>630</v>
      </c>
      <c r="BH18" s="621"/>
      <c r="BI18" s="117"/>
      <c r="BJ18" s="63" t="str">
        <f>IF('Mercruiser 2016 POP Upsell'!H34="x",BO18,"")</f>
        <v/>
      </c>
      <c r="BK18" s="64" t="str">
        <f>IF('Mercruiser 2016 POP Upsell'!I34="x",BN18,"")</f>
        <v/>
      </c>
      <c r="BL18" s="935"/>
      <c r="BM18" s="935"/>
      <c r="BN18" s="621">
        <v>750</v>
      </c>
      <c r="BO18" s="621">
        <v>750</v>
      </c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17"/>
      <c r="CN18" s="11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7"/>
      <c r="CY18" s="117"/>
      <c r="CZ18" s="117"/>
      <c r="DA18" s="117"/>
      <c r="DB18" s="117"/>
      <c r="DC18" s="117"/>
      <c r="DD18" s="117"/>
      <c r="DE18" s="117"/>
      <c r="DF18" s="117"/>
      <c r="DG18" s="117"/>
      <c r="DH18" s="117"/>
      <c r="DI18" s="117"/>
      <c r="DJ18" s="117"/>
      <c r="DK18" s="117"/>
      <c r="DL18" s="117"/>
      <c r="DM18" s="117"/>
      <c r="DN18" s="117"/>
      <c r="DO18" s="117"/>
      <c r="DP18" s="117"/>
      <c r="DQ18" s="117"/>
      <c r="DR18" s="117"/>
      <c r="DS18" s="117"/>
      <c r="DT18" s="117"/>
      <c r="DU18" s="117"/>
      <c r="DV18" s="117"/>
      <c r="DW18" s="117"/>
      <c r="DX18" s="117"/>
      <c r="DY18" s="117"/>
      <c r="DZ18" s="117"/>
      <c r="EA18" s="117"/>
      <c r="EB18" s="117"/>
      <c r="EC18" s="117"/>
      <c r="ED18" s="117"/>
      <c r="EE18" s="117"/>
      <c r="EF18" s="117"/>
      <c r="EG18" s="117"/>
      <c r="EH18" s="117"/>
      <c r="EI18" s="117"/>
      <c r="EJ18" s="117"/>
      <c r="EK18" s="117"/>
      <c r="EL18" s="117"/>
      <c r="EM18" s="117"/>
      <c r="EN18" s="117"/>
      <c r="EO18" s="117"/>
      <c r="EP18" s="117"/>
      <c r="EQ18" s="117"/>
      <c r="ER18" s="117"/>
      <c r="ES18" s="117"/>
      <c r="ET18" s="117"/>
      <c r="EU18" s="117"/>
      <c r="EV18" s="117"/>
      <c r="EW18" s="117"/>
      <c r="EX18" s="117"/>
      <c r="EY18" s="117"/>
      <c r="EZ18" s="117"/>
      <c r="FA18" s="117"/>
      <c r="FB18" s="117"/>
      <c r="FC18" s="117"/>
      <c r="FD18" s="117"/>
      <c r="FE18" s="117"/>
      <c r="FF18" s="117"/>
      <c r="FG18" s="117"/>
      <c r="FH18" s="117"/>
      <c r="FI18" s="117"/>
      <c r="FJ18" s="117"/>
      <c r="FK18" s="117"/>
      <c r="FL18" s="117"/>
      <c r="FM18" s="117"/>
      <c r="FN18" s="117"/>
      <c r="FO18" s="117"/>
      <c r="FP18" s="117"/>
      <c r="FQ18" s="117"/>
      <c r="FR18" s="117"/>
      <c r="FS18" s="117"/>
      <c r="FT18" s="117"/>
      <c r="FU18" s="117"/>
      <c r="FV18" s="117"/>
      <c r="FW18" s="117"/>
      <c r="FX18" s="117"/>
      <c r="FY18" s="117"/>
      <c r="FZ18" s="117"/>
      <c r="GA18" s="117"/>
      <c r="GB18" s="117"/>
      <c r="GC18" s="117"/>
      <c r="GD18" s="117"/>
      <c r="GE18" s="117"/>
      <c r="GF18" s="117"/>
      <c r="GG18" s="117"/>
      <c r="GH18" s="117"/>
      <c r="GI18" s="117"/>
      <c r="GJ18" s="117"/>
      <c r="GK18" s="117"/>
      <c r="GL18" s="117"/>
      <c r="GM18" s="117"/>
      <c r="GN18" s="117"/>
      <c r="GO18" s="117"/>
      <c r="GP18" s="117"/>
      <c r="GQ18" s="117"/>
      <c r="GR18" s="117"/>
      <c r="GS18" s="117"/>
      <c r="GT18" s="117"/>
      <c r="GU18" s="117"/>
      <c r="GV18" s="117"/>
      <c r="GW18" s="117"/>
      <c r="GX18" s="117"/>
      <c r="GY18" s="117"/>
      <c r="GZ18" s="117"/>
      <c r="HA18" s="117"/>
      <c r="HB18" s="117"/>
      <c r="HC18" s="117"/>
      <c r="HD18" s="117"/>
      <c r="HE18" s="117"/>
      <c r="HF18" s="117"/>
      <c r="HG18" s="117"/>
      <c r="HH18" s="117"/>
      <c r="HI18" s="117"/>
      <c r="HJ18" s="117"/>
      <c r="HK18" s="117"/>
      <c r="HL18" s="117"/>
      <c r="HM18" s="117"/>
      <c r="HN18" s="117"/>
      <c r="HO18" s="117"/>
      <c r="HP18" s="117"/>
      <c r="HQ18" s="117"/>
      <c r="HR18" s="117"/>
      <c r="HS18" s="117"/>
      <c r="HT18" s="117"/>
      <c r="HU18" s="117"/>
      <c r="HV18" s="117"/>
      <c r="HW18" s="117"/>
      <c r="HX18" s="117"/>
      <c r="HY18" s="117"/>
      <c r="HZ18" s="117"/>
      <c r="IA18" s="117"/>
      <c r="IB18" s="117"/>
      <c r="IC18" s="117"/>
    </row>
    <row r="19" spans="1:237" ht="13.5" customHeight="1" thickBot="1" x14ac:dyDescent="0.25">
      <c r="A19" s="1051" t="s">
        <v>16</v>
      </c>
      <c r="B19" s="363" t="s">
        <v>44</v>
      </c>
      <c r="C19" s="955"/>
      <c r="D19" s="955"/>
      <c r="E19" s="955"/>
      <c r="F19" s="955"/>
      <c r="G19" s="955"/>
      <c r="H19" s="955"/>
      <c r="I19" s="955"/>
      <c r="J19" s="855">
        <f t="shared" ref="J19:J21" si="28">SUM(Y19:AE19)</f>
        <v>0</v>
      </c>
      <c r="K19" s="192">
        <f>SUM(AM19:AS19)</f>
        <v>0</v>
      </c>
      <c r="L19" s="46"/>
      <c r="T19" s="725"/>
      <c r="U19" s="725"/>
      <c r="V19" s="725"/>
      <c r="W19" s="1052"/>
      <c r="X19" s="75" t="s">
        <v>44</v>
      </c>
      <c r="Y19" s="69" t="str">
        <f t="shared" si="21"/>
        <v/>
      </c>
      <c r="Z19" s="69" t="str">
        <f t="shared" si="21"/>
        <v/>
      </c>
      <c r="AA19" s="69" t="str">
        <f>IF(E19="x",AH19,"")</f>
        <v/>
      </c>
      <c r="AB19" s="69" t="str">
        <f t="shared" ref="AB19:AB21" si="29">IF(F19="x",AI19,"")</f>
        <v/>
      </c>
      <c r="AC19" s="69" t="str">
        <f t="shared" si="22"/>
        <v/>
      </c>
      <c r="AD19" s="69" t="str">
        <f t="shared" si="23"/>
        <v/>
      </c>
      <c r="AE19" s="69" t="str">
        <f t="shared" si="23"/>
        <v/>
      </c>
      <c r="AF19" s="870">
        <v>835</v>
      </c>
      <c r="AG19" s="870">
        <v>500</v>
      </c>
      <c r="AH19" s="870">
        <v>945</v>
      </c>
      <c r="AI19" s="870">
        <v>745</v>
      </c>
      <c r="AJ19" s="870">
        <v>1440</v>
      </c>
      <c r="AK19" s="870">
        <v>910</v>
      </c>
      <c r="AL19" s="875">
        <v>1610</v>
      </c>
      <c r="AM19" s="69" t="str">
        <f t="shared" si="24"/>
        <v/>
      </c>
      <c r="AN19" s="69" t="str">
        <f t="shared" si="24"/>
        <v/>
      </c>
      <c r="AO19" s="69" t="str">
        <f t="shared" si="24"/>
        <v/>
      </c>
      <c r="AP19" s="69" t="str">
        <f>IF(F19="x",AW19,"")</f>
        <v/>
      </c>
      <c r="AQ19" s="69" t="str">
        <f>IF(G19="x",AX19,"")</f>
        <v/>
      </c>
      <c r="AR19" s="69" t="str">
        <f>IF(H19="x",AY19,"")</f>
        <v/>
      </c>
      <c r="AS19" s="878" t="str">
        <f t="shared" si="26"/>
        <v/>
      </c>
      <c r="AT19" s="679">
        <f>AF19*2</f>
        <v>1670</v>
      </c>
      <c r="AU19" s="672">
        <f t="shared" ref="AU19" si="30">AG19*2</f>
        <v>1000</v>
      </c>
      <c r="AV19" s="672">
        <f t="shared" ref="AV19" si="31">AH19*2</f>
        <v>1890</v>
      </c>
      <c r="AW19" s="672">
        <f t="shared" ref="AW19" si="32">AI19*2</f>
        <v>1490</v>
      </c>
      <c r="AX19" s="672">
        <f t="shared" ref="AX19" si="33">AJ19*2</f>
        <v>2880</v>
      </c>
      <c r="AY19" s="672">
        <f t="shared" ref="AY19" si="34">AK19*2</f>
        <v>1820</v>
      </c>
      <c r="AZ19" s="673">
        <f t="shared" ref="AZ19" si="35">AL19*2</f>
        <v>3220</v>
      </c>
      <c r="BA19" s="62"/>
      <c r="BB19" s="610" t="s">
        <v>100</v>
      </c>
      <c r="BC19" s="71" t="str">
        <f>IF('Mercruiser 2016 POP Upsell'!F35="x",BG19,"")</f>
        <v/>
      </c>
      <c r="BD19" s="72" t="str">
        <f>IF('Mercruiser 2016 POP Upsell'!G35="x",BG19,"")</f>
        <v/>
      </c>
      <c r="BE19" s="935"/>
      <c r="BF19" s="935"/>
      <c r="BG19" s="897">
        <v>1730</v>
      </c>
      <c r="BH19" s="621"/>
      <c r="BI19" s="117"/>
      <c r="BJ19" s="63" t="str">
        <f>IF('Mercruiser 2016 POP Upsell'!H35="x",BO19,"")</f>
        <v/>
      </c>
      <c r="BK19" s="64" t="str">
        <f>IF('Mercruiser 2016 POP Upsell'!I35="x",BN19,"")</f>
        <v/>
      </c>
      <c r="BL19" s="935"/>
      <c r="BM19" s="935"/>
      <c r="BN19" s="897">
        <v>2100</v>
      </c>
      <c r="BO19" s="897">
        <v>2100</v>
      </c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  <c r="CH19" s="117"/>
      <c r="CI19" s="117"/>
      <c r="CJ19" s="117"/>
      <c r="CK19" s="117"/>
      <c r="CL19" s="117"/>
      <c r="CM19" s="11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7"/>
      <c r="CY19" s="117"/>
      <c r="CZ19" s="117"/>
      <c r="DA19" s="117"/>
      <c r="DB19" s="117"/>
      <c r="DC19" s="117"/>
      <c r="DD19" s="117"/>
      <c r="DE19" s="117"/>
      <c r="DF19" s="117"/>
      <c r="DG19" s="117"/>
      <c r="DH19" s="117"/>
      <c r="DI19" s="117"/>
      <c r="DJ19" s="117"/>
      <c r="DK19" s="117"/>
      <c r="DL19" s="117"/>
      <c r="DM19" s="117"/>
      <c r="DN19" s="117"/>
      <c r="DO19" s="117"/>
      <c r="DP19" s="117"/>
      <c r="DQ19" s="117"/>
      <c r="DR19" s="117"/>
      <c r="DS19" s="117"/>
      <c r="DT19" s="117"/>
      <c r="DU19" s="117"/>
      <c r="DV19" s="117"/>
      <c r="DW19" s="117"/>
      <c r="DX19" s="117"/>
      <c r="DY19" s="117"/>
      <c r="DZ19" s="117"/>
      <c r="EA19" s="117"/>
      <c r="EB19" s="117"/>
      <c r="EC19" s="117"/>
      <c r="ED19" s="117"/>
      <c r="EE19" s="117"/>
      <c r="EF19" s="117"/>
      <c r="EG19" s="117"/>
      <c r="EH19" s="117"/>
      <c r="EI19" s="117"/>
      <c r="EJ19" s="117"/>
      <c r="EK19" s="117"/>
      <c r="EL19" s="117"/>
      <c r="EM19" s="117"/>
      <c r="EN19" s="117"/>
      <c r="EO19" s="117"/>
      <c r="EP19" s="117"/>
      <c r="EQ19" s="117"/>
      <c r="ER19" s="117"/>
      <c r="ES19" s="117"/>
      <c r="ET19" s="117"/>
      <c r="EU19" s="117"/>
      <c r="EV19" s="117"/>
      <c r="EW19" s="117"/>
      <c r="EX19" s="117"/>
      <c r="EY19" s="117"/>
      <c r="EZ19" s="117"/>
      <c r="FA19" s="117"/>
      <c r="FB19" s="117"/>
      <c r="FC19" s="117"/>
      <c r="FD19" s="117"/>
      <c r="FE19" s="117"/>
      <c r="FF19" s="117"/>
      <c r="FG19" s="117"/>
      <c r="FH19" s="117"/>
      <c r="FI19" s="117"/>
      <c r="FJ19" s="117"/>
      <c r="FK19" s="117"/>
      <c r="FL19" s="117"/>
      <c r="FM19" s="117"/>
      <c r="FN19" s="117"/>
      <c r="FO19" s="117"/>
      <c r="FP19" s="117"/>
      <c r="FQ19" s="117"/>
      <c r="FR19" s="117"/>
      <c r="FS19" s="117"/>
      <c r="FT19" s="117"/>
      <c r="FU19" s="117"/>
      <c r="FV19" s="117"/>
      <c r="FW19" s="117"/>
      <c r="FX19" s="117"/>
      <c r="FY19" s="117"/>
      <c r="FZ19" s="117"/>
      <c r="GA19" s="117"/>
      <c r="GB19" s="117"/>
      <c r="GC19" s="117"/>
      <c r="GD19" s="117"/>
      <c r="GE19" s="117"/>
      <c r="GF19" s="117"/>
      <c r="GG19" s="117"/>
      <c r="GH19" s="117"/>
      <c r="GI19" s="117"/>
      <c r="GJ19" s="117"/>
      <c r="GK19" s="117"/>
      <c r="GL19" s="117"/>
      <c r="GM19" s="117"/>
      <c r="GN19" s="117"/>
      <c r="GO19" s="117"/>
      <c r="GP19" s="117"/>
      <c r="GQ19" s="117"/>
      <c r="GR19" s="117"/>
      <c r="GS19" s="117"/>
      <c r="GT19" s="117"/>
      <c r="GU19" s="117"/>
      <c r="GV19" s="117"/>
      <c r="GW19" s="117"/>
      <c r="GX19" s="117"/>
      <c r="GY19" s="117"/>
      <c r="GZ19" s="117"/>
      <c r="HA19" s="117"/>
      <c r="HB19" s="117"/>
      <c r="HC19" s="117"/>
      <c r="HD19" s="117"/>
      <c r="HE19" s="117"/>
      <c r="HF19" s="117"/>
      <c r="HG19" s="117"/>
      <c r="HH19" s="117"/>
      <c r="HI19" s="117"/>
      <c r="HJ19" s="117"/>
      <c r="HK19" s="117"/>
      <c r="HL19" s="117"/>
      <c r="HM19" s="117"/>
      <c r="HN19" s="117"/>
      <c r="HO19" s="117"/>
      <c r="HP19" s="117"/>
      <c r="HQ19" s="117"/>
      <c r="HR19" s="117"/>
      <c r="HS19" s="117"/>
      <c r="HT19" s="117"/>
      <c r="HU19" s="117"/>
      <c r="HV19" s="117"/>
      <c r="HW19" s="117"/>
      <c r="HX19" s="117"/>
      <c r="HY19" s="117"/>
      <c r="HZ19" s="117"/>
      <c r="IA19" s="117"/>
      <c r="IB19" s="117"/>
      <c r="IC19" s="117"/>
    </row>
    <row r="20" spans="1:237" ht="13.5" thickBot="1" x14ac:dyDescent="0.25">
      <c r="A20" s="1052"/>
      <c r="B20" s="363" t="s">
        <v>45</v>
      </c>
      <c r="C20" s="955"/>
      <c r="D20" s="955"/>
      <c r="E20" s="955"/>
      <c r="F20" s="955"/>
      <c r="G20" s="955"/>
      <c r="H20" s="955"/>
      <c r="I20" s="955"/>
      <c r="J20" s="855">
        <f t="shared" si="28"/>
        <v>0</v>
      </c>
      <c r="K20" s="192">
        <f t="shared" ref="K20:K21" si="36">SUM(AM20:AS20)</f>
        <v>0</v>
      </c>
      <c r="L20" s="46"/>
      <c r="T20" s="725"/>
      <c r="U20" s="725"/>
      <c r="V20" s="725"/>
      <c r="W20" s="1052"/>
      <c r="X20" s="75" t="s">
        <v>45</v>
      </c>
      <c r="Y20" s="69" t="str">
        <f t="shared" si="21"/>
        <v/>
      </c>
      <c r="Z20" s="69" t="str">
        <f t="shared" si="21"/>
        <v/>
      </c>
      <c r="AA20" s="69" t="str">
        <f t="shared" si="21"/>
        <v/>
      </c>
      <c r="AB20" s="69" t="str">
        <f t="shared" si="29"/>
        <v/>
      </c>
      <c r="AC20" s="69" t="str">
        <f t="shared" si="22"/>
        <v/>
      </c>
      <c r="AD20" s="69" t="str">
        <f t="shared" si="23"/>
        <v/>
      </c>
      <c r="AE20" s="69" t="str">
        <f t="shared" si="23"/>
        <v/>
      </c>
      <c r="AF20" s="870">
        <v>1050</v>
      </c>
      <c r="AG20" s="870">
        <v>600</v>
      </c>
      <c r="AH20" s="870">
        <v>1150</v>
      </c>
      <c r="AI20" s="870">
        <v>920</v>
      </c>
      <c r="AJ20" s="870">
        <v>1655</v>
      </c>
      <c r="AK20" s="870">
        <v>1090</v>
      </c>
      <c r="AL20" s="875">
        <v>1820</v>
      </c>
      <c r="AM20" s="69" t="str">
        <f t="shared" si="24"/>
        <v/>
      </c>
      <c r="AN20" s="69" t="str">
        <f>IF(D20="x",AU20,"")</f>
        <v/>
      </c>
      <c r="AO20" s="69" t="str">
        <f t="shared" si="24"/>
        <v/>
      </c>
      <c r="AP20" s="69" t="str">
        <f>IF(F20="x",AW20,"")</f>
        <v/>
      </c>
      <c r="AQ20" s="69" t="str">
        <f>IF(G20="x",AX20,"")</f>
        <v/>
      </c>
      <c r="AR20" s="69" t="str">
        <f t="shared" si="26"/>
        <v/>
      </c>
      <c r="AS20" s="878" t="str">
        <f>IF(I20="x",AZ20,"")</f>
        <v/>
      </c>
      <c r="AT20" s="680">
        <f t="shared" ref="AT20:AT21" si="37">AF20*2</f>
        <v>2100</v>
      </c>
      <c r="AU20" s="671">
        <f t="shared" ref="AU20:AU21" si="38">AG20*2</f>
        <v>1200</v>
      </c>
      <c r="AV20" s="671">
        <f t="shared" ref="AV20:AV21" si="39">AH20*2</f>
        <v>2300</v>
      </c>
      <c r="AW20" s="671">
        <f t="shared" ref="AW20:AW21" si="40">AI20*2</f>
        <v>1840</v>
      </c>
      <c r="AX20" s="671">
        <f t="shared" ref="AX20:AX21" si="41">AJ20*2</f>
        <v>3310</v>
      </c>
      <c r="AY20" s="671">
        <f t="shared" ref="AY20:AY21" si="42">AK20*2</f>
        <v>2180</v>
      </c>
      <c r="AZ20" s="674">
        <f t="shared" ref="AZ20:AZ21" si="43">AL20*2</f>
        <v>3640</v>
      </c>
      <c r="BA20" s="62"/>
      <c r="BB20" s="612" t="s">
        <v>79</v>
      </c>
      <c r="BC20" s="71" t="str">
        <f>IF('Mercruiser 2016 POP Upsell'!F36="x",BG20,"")</f>
        <v/>
      </c>
      <c r="BD20" s="72" t="str">
        <f>IF('Mercruiser 2016 POP Upsell'!G36="x",BG20,"")</f>
        <v/>
      </c>
      <c r="BE20" s="935"/>
      <c r="BF20" s="935"/>
      <c r="BG20" s="621">
        <v>210</v>
      </c>
      <c r="BH20" s="621"/>
      <c r="BI20" s="117"/>
      <c r="BJ20" s="63" t="str">
        <f>IF('Mercruiser 2016 POP Upsell'!H36="x",BO20,"")</f>
        <v/>
      </c>
      <c r="BK20" s="64" t="str">
        <f>IF('Mercruiser 2016 POP Upsell'!I36="x",BN20,"")</f>
        <v/>
      </c>
      <c r="BL20" s="935"/>
      <c r="BM20" s="935"/>
      <c r="BN20" s="652" t="s">
        <v>15</v>
      </c>
      <c r="BO20" s="651" t="s">
        <v>15</v>
      </c>
    </row>
    <row r="21" spans="1:237" ht="15" customHeight="1" thickBot="1" x14ac:dyDescent="0.25">
      <c r="A21" s="1053"/>
      <c r="B21" s="364" t="s">
        <v>46</v>
      </c>
      <c r="C21" s="955"/>
      <c r="D21" s="955"/>
      <c r="E21" s="955"/>
      <c r="F21" s="955"/>
      <c r="G21" s="955"/>
      <c r="H21" s="955"/>
      <c r="I21" s="955"/>
      <c r="J21" s="856">
        <f t="shared" si="28"/>
        <v>0</v>
      </c>
      <c r="K21" s="194">
        <f t="shared" si="36"/>
        <v>0</v>
      </c>
      <c r="L21" s="46"/>
      <c r="T21" s="725"/>
      <c r="U21" s="725"/>
      <c r="V21" s="725"/>
      <c r="W21" s="1053"/>
      <c r="X21" s="295" t="s">
        <v>46</v>
      </c>
      <c r="Y21" s="77" t="str">
        <f t="shared" si="21"/>
        <v/>
      </c>
      <c r="Z21" s="77" t="str">
        <f t="shared" si="21"/>
        <v/>
      </c>
      <c r="AA21" s="77" t="str">
        <f t="shared" si="21"/>
        <v/>
      </c>
      <c r="AB21" s="77" t="str">
        <f t="shared" si="29"/>
        <v/>
      </c>
      <c r="AC21" s="77" t="str">
        <f t="shared" si="22"/>
        <v/>
      </c>
      <c r="AD21" s="77" t="str">
        <f t="shared" si="23"/>
        <v/>
      </c>
      <c r="AE21" s="77" t="str">
        <f t="shared" si="23"/>
        <v/>
      </c>
      <c r="AF21" s="872">
        <v>1220</v>
      </c>
      <c r="AG21" s="872">
        <v>700</v>
      </c>
      <c r="AH21" s="872">
        <v>1320</v>
      </c>
      <c r="AI21" s="872">
        <v>1280</v>
      </c>
      <c r="AJ21" s="872">
        <v>2055</v>
      </c>
      <c r="AK21" s="872">
        <v>1445</v>
      </c>
      <c r="AL21" s="876">
        <v>2225</v>
      </c>
      <c r="AM21" s="77" t="str">
        <f t="shared" si="24"/>
        <v/>
      </c>
      <c r="AN21" s="77" t="str">
        <f t="shared" si="24"/>
        <v/>
      </c>
      <c r="AO21" s="77" t="str">
        <f t="shared" si="24"/>
        <v/>
      </c>
      <c r="AP21" s="69" t="str">
        <f>IF(F21="x",AW21,"")</f>
        <v/>
      </c>
      <c r="AQ21" s="69" t="str">
        <f>IF(G21="x",AX21,"")</f>
        <v/>
      </c>
      <c r="AR21" s="77" t="str">
        <f t="shared" si="26"/>
        <v/>
      </c>
      <c r="AS21" s="879" t="str">
        <f t="shared" si="26"/>
        <v/>
      </c>
      <c r="AT21" s="681">
        <f t="shared" si="37"/>
        <v>2440</v>
      </c>
      <c r="AU21" s="675">
        <f t="shared" si="38"/>
        <v>1400</v>
      </c>
      <c r="AV21" s="675">
        <f t="shared" si="39"/>
        <v>2640</v>
      </c>
      <c r="AW21" s="675">
        <f t="shared" si="40"/>
        <v>2560</v>
      </c>
      <c r="AX21" s="675">
        <f t="shared" si="41"/>
        <v>4110</v>
      </c>
      <c r="AY21" s="675">
        <f t="shared" si="42"/>
        <v>2890</v>
      </c>
      <c r="AZ21" s="676">
        <f t="shared" si="43"/>
        <v>4450</v>
      </c>
      <c r="BA21" s="62"/>
      <c r="BB21" s="46"/>
      <c r="BC21" s="46"/>
      <c r="BD21" s="46"/>
      <c r="BE21" s="46"/>
      <c r="BF21" s="46"/>
      <c r="BG21" s="117"/>
      <c r="BH21" s="46"/>
      <c r="BI21" s="46"/>
      <c r="BJ21" s="46"/>
      <c r="BK21" s="46"/>
    </row>
    <row r="22" spans="1:237" x14ac:dyDescent="0.2">
      <c r="A22" s="221"/>
      <c r="B22" s="79"/>
      <c r="C22" s="79"/>
      <c r="D22" s="79"/>
      <c r="E22" s="79"/>
      <c r="F22" s="79"/>
      <c r="G22" s="79"/>
      <c r="H22" s="79"/>
      <c r="I22" s="195"/>
      <c r="J22" s="195"/>
      <c r="K22" s="46"/>
      <c r="S22" s="725"/>
      <c r="T22" s="725"/>
      <c r="U22" s="725"/>
      <c r="V22" s="46"/>
      <c r="W22" s="95"/>
      <c r="X22" s="47"/>
      <c r="Y22" s="47"/>
      <c r="Z22" s="47"/>
      <c r="AA22" s="47"/>
      <c r="AB22" s="47"/>
      <c r="AC22" s="47"/>
      <c r="AD22" s="47"/>
      <c r="AE22" s="45"/>
      <c r="AF22" s="45"/>
      <c r="AG22" s="45"/>
      <c r="AH22" s="45"/>
      <c r="AI22" s="45"/>
      <c r="AJ22" s="45"/>
      <c r="AK22" s="45"/>
      <c r="AL22" s="47"/>
      <c r="AM22" s="47"/>
      <c r="AN22" s="47"/>
      <c r="AO22" s="47"/>
      <c r="AP22" s="47"/>
      <c r="AQ22" s="47"/>
      <c r="AR22" s="47"/>
      <c r="AS22" s="45"/>
      <c r="AT22" s="45"/>
      <c r="AU22" s="45"/>
      <c r="AV22" s="45"/>
      <c r="AW22" s="45"/>
      <c r="AX22" s="45"/>
      <c r="AY22" s="45"/>
      <c r="AZ22" s="45"/>
      <c r="BA22" s="46"/>
      <c r="BB22" s="33"/>
      <c r="BC22" s="33"/>
      <c r="BD22" s="94"/>
      <c r="BE22" s="94"/>
      <c r="BG22" s="33"/>
      <c r="BH22" s="33"/>
      <c r="BI22" s="94"/>
      <c r="BJ22" s="94"/>
      <c r="BK22" s="184"/>
      <c r="BL22" s="184"/>
      <c r="BM22" s="184"/>
      <c r="BN22" s="184"/>
      <c r="BO22" s="184"/>
      <c r="BP22" s="184"/>
      <c r="BQ22" s="184"/>
      <c r="BR22" s="184"/>
      <c r="BS22" s="184"/>
      <c r="BT22" s="184"/>
      <c r="BU22" s="184"/>
      <c r="BV22" s="184"/>
      <c r="BW22" s="184"/>
      <c r="BX22" s="184"/>
      <c r="BY22" s="184"/>
      <c r="BZ22" s="184"/>
      <c r="CA22" s="184"/>
      <c r="CB22" s="184"/>
      <c r="CC22" s="184"/>
      <c r="CD22" s="184"/>
      <c r="CE22" s="184"/>
      <c r="CF22" s="184"/>
      <c r="CG22" s="184"/>
      <c r="CH22" s="184"/>
      <c r="CI22" s="184"/>
      <c r="CJ22" s="184"/>
      <c r="CK22" s="184"/>
      <c r="CL22" s="184"/>
      <c r="CM22" s="184"/>
      <c r="CN22" s="184"/>
      <c r="CO22" s="184"/>
      <c r="CP22" s="184"/>
      <c r="CQ22" s="184"/>
      <c r="CR22" s="184"/>
      <c r="CS22" s="184"/>
      <c r="CT22" s="184"/>
      <c r="CU22" s="184"/>
      <c r="CV22" s="184"/>
      <c r="CW22" s="184"/>
      <c r="CX22" s="184"/>
      <c r="CY22" s="184"/>
      <c r="CZ22" s="184"/>
      <c r="DA22" s="184"/>
      <c r="DB22" s="184"/>
      <c r="DC22" s="184"/>
      <c r="DD22" s="184"/>
      <c r="DE22" s="184"/>
      <c r="DF22" s="184"/>
      <c r="DG22" s="184"/>
      <c r="DH22" s="184"/>
      <c r="DI22" s="184"/>
      <c r="DJ22" s="184"/>
      <c r="DK22" s="184"/>
      <c r="DL22" s="184"/>
      <c r="DM22" s="184"/>
      <c r="DN22" s="184"/>
      <c r="DO22" s="184"/>
      <c r="DP22" s="184"/>
      <c r="DQ22" s="184"/>
      <c r="DR22" s="184"/>
      <c r="DS22" s="184"/>
      <c r="DT22" s="184"/>
      <c r="DU22" s="184"/>
      <c r="DV22" s="184"/>
      <c r="DW22" s="184"/>
      <c r="DX22" s="184"/>
      <c r="DY22" s="184"/>
      <c r="DZ22" s="184"/>
      <c r="EA22" s="184"/>
      <c r="EB22" s="184"/>
      <c r="EC22" s="184"/>
      <c r="ED22" s="184"/>
      <c r="EE22" s="184"/>
      <c r="EF22" s="184"/>
      <c r="EG22" s="184"/>
      <c r="EH22" s="184"/>
      <c r="EI22" s="184"/>
      <c r="EJ22" s="184"/>
      <c r="EK22" s="184"/>
      <c r="EL22" s="184"/>
      <c r="EM22" s="184"/>
      <c r="EN22" s="184"/>
      <c r="EO22" s="184"/>
      <c r="EP22" s="184"/>
      <c r="EQ22" s="184"/>
      <c r="ER22" s="184"/>
      <c r="ES22" s="184"/>
      <c r="ET22" s="184"/>
      <c r="EU22" s="184"/>
      <c r="EV22" s="184"/>
      <c r="EW22" s="184"/>
      <c r="EX22" s="184"/>
      <c r="EY22" s="184"/>
      <c r="EZ22" s="184"/>
      <c r="FA22" s="184"/>
      <c r="FB22" s="184"/>
      <c r="FC22" s="184"/>
      <c r="FD22" s="184"/>
      <c r="FE22" s="184"/>
      <c r="FF22" s="184"/>
      <c r="FG22" s="184"/>
      <c r="FH22" s="184"/>
      <c r="FI22" s="184"/>
      <c r="FJ22" s="184"/>
      <c r="FK22" s="184"/>
      <c r="FL22" s="184"/>
      <c r="FM22" s="184"/>
      <c r="FN22" s="184"/>
      <c r="FO22" s="184"/>
      <c r="FP22" s="184"/>
      <c r="FQ22" s="184"/>
      <c r="FR22" s="184"/>
      <c r="FS22" s="184"/>
      <c r="FT22" s="184"/>
      <c r="FU22" s="184"/>
      <c r="FV22" s="184"/>
      <c r="FW22" s="184"/>
      <c r="FX22" s="184"/>
      <c r="FY22" s="184"/>
      <c r="FZ22" s="184"/>
      <c r="GA22" s="184"/>
      <c r="GB22" s="184"/>
      <c r="GC22" s="184"/>
      <c r="GD22" s="184"/>
      <c r="GE22" s="184"/>
      <c r="GF22" s="184"/>
      <c r="GG22" s="184"/>
      <c r="GH22" s="184"/>
      <c r="GI22" s="184"/>
      <c r="GJ22" s="184"/>
      <c r="GK22" s="184"/>
      <c r="GL22" s="184"/>
      <c r="GM22" s="184"/>
      <c r="GN22" s="184"/>
      <c r="GO22" s="184"/>
      <c r="GP22" s="184"/>
      <c r="GQ22" s="184"/>
      <c r="GR22" s="184"/>
      <c r="GS22" s="184"/>
      <c r="GT22" s="184"/>
      <c r="GU22" s="184"/>
      <c r="GV22" s="184"/>
      <c r="GW22" s="184"/>
      <c r="GX22" s="184"/>
      <c r="GY22" s="184"/>
      <c r="GZ22" s="184"/>
      <c r="HA22" s="184"/>
      <c r="HB22" s="184"/>
      <c r="HC22" s="184"/>
      <c r="HD22" s="184"/>
      <c r="HE22" s="184"/>
      <c r="HF22" s="184"/>
      <c r="HG22" s="184"/>
      <c r="HH22" s="184"/>
      <c r="HI22" s="184"/>
      <c r="HJ22" s="184"/>
      <c r="HK22" s="184"/>
      <c r="HL22" s="184"/>
      <c r="HM22" s="184"/>
      <c r="HN22" s="184"/>
      <c r="HO22" s="184"/>
      <c r="HP22" s="184"/>
      <c r="HQ22" s="184"/>
      <c r="HR22" s="184"/>
      <c r="HS22" s="184"/>
      <c r="HT22" s="184"/>
      <c r="HU22" s="184"/>
      <c r="HV22" s="184"/>
      <c r="HW22" s="184"/>
      <c r="HX22" s="184"/>
    </row>
    <row r="23" spans="1:237" x14ac:dyDescent="0.2">
      <c r="A23" s="1070" t="s">
        <v>131</v>
      </c>
      <c r="B23" s="1070"/>
      <c r="C23" s="1070"/>
      <c r="D23" s="1070"/>
      <c r="E23" s="1070"/>
      <c r="F23" s="1070"/>
      <c r="G23" s="1070"/>
      <c r="H23" s="218"/>
      <c r="I23" s="124"/>
      <c r="J23" s="124"/>
      <c r="K23" s="46"/>
      <c r="S23" s="725"/>
      <c r="T23" s="725"/>
      <c r="U23" s="725"/>
      <c r="V23" s="860"/>
      <c r="W23" s="913"/>
      <c r="X23" s="47"/>
      <c r="Y23" s="47"/>
      <c r="Z23" s="629"/>
      <c r="AA23" s="131"/>
      <c r="AB23" s="629"/>
      <c r="AC23" s="131"/>
      <c r="AD23" s="629"/>
      <c r="AE23" s="914"/>
      <c r="AF23" s="914"/>
      <c r="AG23" s="629"/>
      <c r="AH23" s="629"/>
      <c r="AI23" s="629"/>
      <c r="AJ23" s="914"/>
      <c r="AK23" s="629"/>
      <c r="AL23" s="47"/>
      <c r="AM23" s="47"/>
      <c r="AN23" s="629"/>
      <c r="AO23" s="131"/>
      <c r="AP23" s="629"/>
      <c r="AQ23" s="131"/>
      <c r="AR23" s="629"/>
      <c r="AS23" s="914"/>
      <c r="AT23" s="914"/>
      <c r="AU23" s="629"/>
      <c r="AV23" s="629"/>
      <c r="AW23" s="629"/>
      <c r="AX23" s="914"/>
      <c r="AY23" s="629"/>
      <c r="AZ23" s="103"/>
      <c r="BA23" s="46"/>
      <c r="BB23" s="33"/>
      <c r="BC23" s="33"/>
      <c r="BD23" s="94"/>
      <c r="BE23" s="94"/>
      <c r="BG23" s="33"/>
      <c r="BH23" s="33"/>
      <c r="BI23" s="94"/>
      <c r="BJ23" s="94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N23" s="100"/>
      <c r="EO23" s="100"/>
      <c r="EP23" s="100"/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L23" s="100"/>
      <c r="FM23" s="100"/>
      <c r="FN23" s="100"/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J23" s="10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</row>
    <row r="24" spans="1:237" ht="13.5" customHeight="1" thickBot="1" x14ac:dyDescent="0.25">
      <c r="A24" s="24"/>
      <c r="B24" s="213"/>
      <c r="C24" s="213"/>
      <c r="D24" s="825"/>
      <c r="E24" s="825"/>
      <c r="F24" s="1242" t="s">
        <v>199</v>
      </c>
      <c r="G24" s="1242"/>
      <c r="H24" s="1242" t="s">
        <v>200</v>
      </c>
      <c r="I24" s="1242"/>
      <c r="J24" s="124"/>
      <c r="K24" s="46"/>
      <c r="S24" s="725"/>
      <c r="T24" s="725"/>
      <c r="U24" s="725"/>
      <c r="V24" s="860"/>
      <c r="W24" s="915"/>
      <c r="X24" s="47"/>
      <c r="Y24" s="47"/>
      <c r="Z24" s="629"/>
      <c r="AA24" s="131"/>
      <c r="AB24" s="629"/>
      <c r="AC24" s="131"/>
      <c r="AD24" s="629"/>
      <c r="AE24" s="914"/>
      <c r="AF24" s="914"/>
      <c r="AG24" s="629"/>
      <c r="AH24" s="629"/>
      <c r="AI24" s="629"/>
      <c r="AJ24" s="914"/>
      <c r="AK24" s="629"/>
      <c r="AL24" s="47"/>
      <c r="AM24" s="47"/>
      <c r="AN24" s="629"/>
      <c r="AO24" s="131"/>
      <c r="AP24" s="629"/>
      <c r="AQ24" s="131"/>
      <c r="AR24" s="629"/>
      <c r="AS24" s="914"/>
      <c r="AT24" s="914"/>
      <c r="AU24" s="629"/>
      <c r="AV24" s="629"/>
      <c r="AW24" s="629"/>
      <c r="AX24" s="914"/>
      <c r="AY24" s="629"/>
      <c r="AZ24" s="103"/>
      <c r="BA24" s="687"/>
      <c r="BB24" s="1240" t="s">
        <v>199</v>
      </c>
      <c r="BC24" s="1241"/>
      <c r="BD24" s="1240" t="s">
        <v>200</v>
      </c>
      <c r="BE24" s="1241"/>
      <c r="BF24" s="1240" t="s">
        <v>199</v>
      </c>
      <c r="BG24" s="1241"/>
      <c r="BH24" s="1240" t="s">
        <v>200</v>
      </c>
      <c r="BI24" s="1241"/>
      <c r="BJ24" s="94"/>
      <c r="BK24" s="688"/>
      <c r="BL24" s="689"/>
      <c r="BM24" s="689"/>
      <c r="BN24" s="689"/>
      <c r="BO24" s="689"/>
      <c r="BP24" s="117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  <c r="CA24" s="117"/>
      <c r="CB24" s="117"/>
      <c r="CC24" s="117"/>
      <c r="CD24" s="117"/>
      <c r="CE24" s="117"/>
      <c r="CF24" s="117"/>
      <c r="CG24" s="117"/>
      <c r="CH24" s="117"/>
      <c r="CI24" s="117"/>
      <c r="CJ24" s="117"/>
      <c r="CK24" s="117"/>
      <c r="CL24" s="117"/>
      <c r="CM24" s="117"/>
      <c r="CN24" s="117"/>
      <c r="CO24" s="117"/>
      <c r="CP24" s="117"/>
      <c r="CQ24" s="117"/>
      <c r="CR24" s="117"/>
      <c r="CS24" s="117"/>
      <c r="CT24" s="117"/>
      <c r="CU24" s="117"/>
      <c r="CV24" s="117"/>
      <c r="CW24" s="117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17"/>
      <c r="EU24" s="117"/>
      <c r="EV24" s="117"/>
      <c r="EW24" s="117"/>
      <c r="EX24" s="117"/>
      <c r="EY24" s="117"/>
      <c r="EZ24" s="117"/>
      <c r="FA24" s="117"/>
      <c r="FB24" s="117"/>
      <c r="FC24" s="117"/>
      <c r="FD24" s="117"/>
      <c r="FE24" s="117"/>
      <c r="FF24" s="117"/>
      <c r="FG24" s="117"/>
      <c r="FH24" s="117"/>
      <c r="FI24" s="117"/>
      <c r="FJ24" s="117"/>
      <c r="FK24" s="117"/>
      <c r="FL24" s="117"/>
      <c r="FM24" s="117"/>
      <c r="FN24" s="117"/>
      <c r="FO24" s="117"/>
      <c r="FP24" s="117"/>
      <c r="FQ24" s="117"/>
      <c r="FR24" s="117"/>
      <c r="FS24" s="117"/>
      <c r="FT24" s="117"/>
      <c r="FU24" s="117"/>
      <c r="FV24" s="117"/>
      <c r="FW24" s="117"/>
      <c r="FX24" s="117"/>
      <c r="FY24" s="117"/>
      <c r="FZ24" s="117"/>
      <c r="GA24" s="117"/>
      <c r="GB24" s="117"/>
      <c r="GC24" s="117"/>
      <c r="GD24" s="117"/>
      <c r="GE24" s="117"/>
      <c r="GF24" s="117"/>
      <c r="GG24" s="117"/>
      <c r="GH24" s="117"/>
      <c r="GI24" s="117"/>
      <c r="GJ24" s="117"/>
      <c r="GK24" s="117"/>
      <c r="GL24" s="117"/>
      <c r="GM24" s="117"/>
      <c r="GN24" s="117"/>
      <c r="GO24" s="117"/>
      <c r="GP24" s="117"/>
      <c r="GQ24" s="117"/>
      <c r="GR24" s="117"/>
      <c r="GS24" s="117"/>
      <c r="GT24" s="117"/>
      <c r="GU24" s="117"/>
      <c r="GV24" s="117"/>
      <c r="GW24" s="117"/>
      <c r="GX24" s="117"/>
      <c r="GY24" s="117"/>
      <c r="GZ24" s="117"/>
      <c r="HA24" s="117"/>
      <c r="HB24" s="117"/>
      <c r="HC24" s="117"/>
      <c r="HD24" s="117"/>
      <c r="HE24" s="117"/>
      <c r="HF24" s="117"/>
      <c r="HG24" s="117"/>
      <c r="HH24" s="117"/>
      <c r="HI24" s="117"/>
      <c r="HJ24" s="117"/>
      <c r="HK24" s="117"/>
      <c r="HL24" s="117"/>
      <c r="HM24" s="117"/>
      <c r="HN24" s="117"/>
      <c r="HO24" s="117"/>
      <c r="HP24" s="117"/>
      <c r="HQ24" s="117"/>
      <c r="HR24" s="117"/>
      <c r="HS24" s="117"/>
      <c r="HT24" s="117"/>
      <c r="HU24" s="117"/>
      <c r="HV24" s="117"/>
      <c r="HW24" s="117"/>
      <c r="HX24" s="117"/>
    </row>
    <row r="25" spans="1:237" ht="13.5" thickBot="1" x14ac:dyDescent="0.25">
      <c r="A25" s="25"/>
      <c r="B25" s="633" t="s">
        <v>149</v>
      </c>
      <c r="C25" s="898"/>
      <c r="D25" s="898"/>
      <c r="E25" s="898"/>
      <c r="F25" s="885" t="s">
        <v>83</v>
      </c>
      <c r="G25" s="885" t="s">
        <v>84</v>
      </c>
      <c r="H25" s="885" t="s">
        <v>83</v>
      </c>
      <c r="I25" s="885" t="s">
        <v>84</v>
      </c>
      <c r="J25" s="187" t="s">
        <v>12</v>
      </c>
      <c r="K25" s="188" t="s">
        <v>13</v>
      </c>
      <c r="S25" s="725"/>
      <c r="T25" s="725"/>
      <c r="U25" s="725"/>
      <c r="V25" s="860"/>
      <c r="W25" s="915"/>
      <c r="X25" s="47"/>
      <c r="Y25" s="47"/>
      <c r="Z25" s="47"/>
      <c r="AA25" s="47"/>
      <c r="AB25" s="47"/>
      <c r="AC25" s="47"/>
      <c r="AD25" s="47"/>
      <c r="AE25" s="916"/>
      <c r="AF25" s="916"/>
      <c r="AG25" s="916"/>
      <c r="AH25" s="916"/>
      <c r="AI25" s="916"/>
      <c r="AJ25" s="916"/>
      <c r="AK25" s="916"/>
      <c r="AL25" s="47"/>
      <c r="AM25" s="47"/>
      <c r="AN25" s="47"/>
      <c r="AO25" s="47"/>
      <c r="AP25" s="47"/>
      <c r="AQ25" s="47"/>
      <c r="AR25" s="47"/>
      <c r="AS25" s="916"/>
      <c r="AT25" s="916"/>
      <c r="AU25" s="916"/>
      <c r="AV25" s="916"/>
      <c r="AW25" s="916"/>
      <c r="AX25" s="916"/>
      <c r="AY25" s="916"/>
      <c r="AZ25" s="103"/>
      <c r="BA25" s="46"/>
      <c r="BB25" s="933" t="s">
        <v>83</v>
      </c>
      <c r="BC25" s="933" t="s">
        <v>84</v>
      </c>
      <c r="BD25" s="933" t="s">
        <v>83</v>
      </c>
      <c r="BE25" s="933" t="s">
        <v>84</v>
      </c>
      <c r="BF25" s="933" t="s">
        <v>83</v>
      </c>
      <c r="BG25" s="933" t="s">
        <v>84</v>
      </c>
      <c r="BH25" s="933" t="s">
        <v>83</v>
      </c>
      <c r="BI25" s="933" t="s">
        <v>84</v>
      </c>
      <c r="BJ25" s="636" t="s">
        <v>83</v>
      </c>
      <c r="BK25" s="688" t="s">
        <v>84</v>
      </c>
      <c r="BL25" s="688" t="s">
        <v>83</v>
      </c>
      <c r="BM25" s="688" t="s">
        <v>84</v>
      </c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E25" s="117"/>
      <c r="CF25" s="117"/>
      <c r="CG25" s="117"/>
      <c r="CH25" s="117"/>
      <c r="CI25" s="117"/>
      <c r="CJ25" s="117"/>
      <c r="CK25" s="117"/>
      <c r="CL25" s="117"/>
      <c r="CM25" s="117"/>
      <c r="CN25" s="117"/>
      <c r="CO25" s="117"/>
      <c r="CP25" s="117"/>
      <c r="CQ25" s="117"/>
      <c r="CR25" s="117"/>
      <c r="CS25" s="117"/>
      <c r="CT25" s="117"/>
      <c r="CU25" s="117"/>
      <c r="CV25" s="117"/>
      <c r="CW25" s="117"/>
      <c r="CX25" s="117"/>
      <c r="CY25" s="117"/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  <c r="DK25" s="117"/>
      <c r="DL25" s="117"/>
      <c r="DM25" s="117"/>
      <c r="DN25" s="117"/>
      <c r="DO25" s="117"/>
      <c r="DP25" s="117"/>
      <c r="DQ25" s="117"/>
      <c r="DR25" s="117"/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/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17"/>
      <c r="EU25" s="117"/>
      <c r="EV25" s="117"/>
      <c r="EW25" s="117"/>
      <c r="EX25" s="117"/>
      <c r="EY25" s="117"/>
      <c r="EZ25" s="117"/>
      <c r="FA25" s="117"/>
      <c r="FB25" s="117"/>
      <c r="FC25" s="117"/>
      <c r="FD25" s="117"/>
      <c r="FE25" s="117"/>
      <c r="FF25" s="117"/>
      <c r="FG25" s="117"/>
      <c r="FH25" s="117"/>
      <c r="FI25" s="117"/>
      <c r="FJ25" s="117"/>
      <c r="FK25" s="117"/>
      <c r="FL25" s="117"/>
      <c r="FM25" s="117"/>
      <c r="FN25" s="117"/>
      <c r="FO25" s="117"/>
      <c r="FP25" s="117"/>
      <c r="FQ25" s="117"/>
      <c r="FR25" s="117"/>
      <c r="FS25" s="117"/>
      <c r="FT25" s="117"/>
      <c r="FU25" s="117"/>
      <c r="FV25" s="117"/>
      <c r="FW25" s="117"/>
      <c r="FX25" s="117"/>
      <c r="FY25" s="117"/>
      <c r="FZ25" s="117"/>
      <c r="GA25" s="117"/>
      <c r="GB25" s="117"/>
      <c r="GC25" s="117"/>
      <c r="GD25" s="117"/>
      <c r="GE25" s="117"/>
      <c r="GF25" s="117"/>
      <c r="GG25" s="117"/>
      <c r="GH25" s="117"/>
      <c r="GI25" s="117"/>
      <c r="GJ25" s="117"/>
      <c r="GK25" s="117"/>
      <c r="GL25" s="117"/>
      <c r="GM25" s="117"/>
      <c r="GN25" s="117"/>
      <c r="GO25" s="117"/>
      <c r="GP25" s="117"/>
      <c r="GQ25" s="117"/>
      <c r="GR25" s="117"/>
      <c r="GS25" s="117"/>
      <c r="GT25" s="117"/>
      <c r="GU25" s="117"/>
      <c r="GV25" s="117"/>
      <c r="GW25" s="117"/>
      <c r="GX25" s="117"/>
      <c r="GY25" s="117"/>
      <c r="GZ25" s="117"/>
      <c r="HA25" s="117"/>
      <c r="HB25" s="117"/>
      <c r="HC25" s="117"/>
      <c r="HD25" s="117"/>
      <c r="HE25" s="117"/>
      <c r="HF25" s="117"/>
      <c r="HG25" s="117"/>
      <c r="HH25" s="117"/>
      <c r="HI25" s="117"/>
      <c r="HJ25" s="117"/>
      <c r="HK25" s="117"/>
      <c r="HL25" s="117"/>
      <c r="HM25" s="117"/>
      <c r="HN25" s="117"/>
      <c r="HO25" s="117"/>
      <c r="HP25" s="117"/>
      <c r="HQ25" s="117"/>
      <c r="HR25" s="117"/>
      <c r="HS25" s="117"/>
      <c r="HT25" s="117"/>
      <c r="HU25" s="117"/>
      <c r="HV25" s="117"/>
      <c r="HW25" s="117"/>
      <c r="HX25" s="117"/>
    </row>
    <row r="26" spans="1:237" ht="12.75" customHeight="1" x14ac:dyDescent="0.2">
      <c r="A26" s="1243" t="s">
        <v>95</v>
      </c>
      <c r="B26" s="899" t="s">
        <v>96</v>
      </c>
      <c r="C26" s="900"/>
      <c r="D26" s="900"/>
      <c r="E26" s="900"/>
      <c r="F26" s="956"/>
      <c r="G26" s="956"/>
      <c r="H26" s="956"/>
      <c r="I26" s="956"/>
      <c r="J26" s="238">
        <f>K26/2</f>
        <v>0</v>
      </c>
      <c r="K26" s="239">
        <f>SUM(BJ10:BK10)+SUM(BC10:BD10)</f>
        <v>0</v>
      </c>
      <c r="S26" s="725"/>
      <c r="T26" s="725"/>
      <c r="U26" s="725"/>
      <c r="V26" s="860"/>
      <c r="W26" s="915"/>
      <c r="X26" s="47"/>
      <c r="Y26" s="47"/>
      <c r="Z26" s="47"/>
      <c r="AA26" s="47"/>
      <c r="AB26" s="47"/>
      <c r="AC26" s="47"/>
      <c r="AD26" s="47"/>
      <c r="AE26" s="916"/>
      <c r="AF26" s="916"/>
      <c r="AG26" s="916"/>
      <c r="AH26" s="916"/>
      <c r="AI26" s="916"/>
      <c r="AJ26" s="916"/>
      <c r="AK26" s="916"/>
      <c r="AL26" s="47"/>
      <c r="AM26" s="47"/>
      <c r="AN26" s="47"/>
      <c r="AO26" s="47"/>
      <c r="AP26" s="47"/>
      <c r="AQ26" s="47"/>
      <c r="AR26" s="47"/>
      <c r="AS26" s="916"/>
      <c r="AT26" s="916"/>
      <c r="AU26" s="916"/>
      <c r="AV26" s="916"/>
      <c r="AW26" s="916"/>
      <c r="AX26" s="916"/>
      <c r="AY26" s="916"/>
      <c r="AZ26" s="103"/>
      <c r="BA26" s="634" t="s">
        <v>103</v>
      </c>
      <c r="BB26" s="919" t="str">
        <f>IF('Mercruiser 2016 POP Upsell'!F41&gt;=1,BF26,"")</f>
        <v/>
      </c>
      <c r="BC26" s="919" t="str">
        <f>IF('Mercruiser 2016 POP Upsell'!G41&gt;=1,BG26,"")</f>
        <v/>
      </c>
      <c r="BD26" s="919" t="str">
        <f>IF('Mercruiser 2016 POP Upsell'!H41&gt;=1,BH26,"")</f>
        <v/>
      </c>
      <c r="BE26" s="919" t="str">
        <f>IF('Mercruiser 2016 POP Upsell'!I41&gt;=1,BI26,"")</f>
        <v/>
      </c>
      <c r="BF26" s="621">
        <v>850</v>
      </c>
      <c r="BG26" s="621">
        <v>1050</v>
      </c>
      <c r="BH26" s="621">
        <v>1240</v>
      </c>
      <c r="BI26" s="621">
        <v>1530</v>
      </c>
      <c r="BJ26" s="619" t="str">
        <f>IF('Mercruiser 2016 POP Upsell'!F41&gt;=1,BN26,"")</f>
        <v/>
      </c>
      <c r="BK26" s="619" t="str">
        <f>IF('Mercruiser 2016 POP Upsell'!G41&gt;=1,BO26,"")</f>
        <v/>
      </c>
      <c r="BL26" s="619"/>
      <c r="BM26" s="619"/>
      <c r="BN26" s="621">
        <f>MROUND(BF26*(1+$AZ$5),5)</f>
        <v>1700</v>
      </c>
      <c r="BO26" s="621">
        <f>MROUND(BG26*(1+$AZ$5),5)</f>
        <v>2100</v>
      </c>
      <c r="BP26" s="621"/>
      <c r="BQ26" s="621"/>
      <c r="BR26" s="117"/>
      <c r="BS26" s="117"/>
      <c r="BT26" s="117"/>
      <c r="BU26" s="117"/>
      <c r="BV26" s="117"/>
      <c r="BW26" s="117"/>
      <c r="BX26" s="117"/>
      <c r="BY26" s="117"/>
      <c r="BZ26" s="117"/>
      <c r="CA26" s="117"/>
      <c r="CB26" s="117"/>
      <c r="CC26" s="117"/>
      <c r="CD26" s="117"/>
      <c r="CE26" s="117"/>
      <c r="CF26" s="117"/>
      <c r="CG26" s="117"/>
      <c r="CH26" s="117"/>
      <c r="CI26" s="117"/>
      <c r="CJ26" s="117"/>
      <c r="CK26" s="117"/>
      <c r="CL26" s="117"/>
      <c r="CM26" s="117"/>
      <c r="CN26" s="117"/>
      <c r="CO26" s="117"/>
      <c r="CP26" s="117"/>
      <c r="CQ26" s="117"/>
      <c r="CR26" s="117"/>
      <c r="CS26" s="117"/>
      <c r="CT26" s="117"/>
      <c r="CU26" s="117"/>
      <c r="CV26" s="117"/>
      <c r="CW26" s="117"/>
      <c r="CX26" s="117"/>
      <c r="CY26" s="117"/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  <c r="DK26" s="117"/>
      <c r="DL26" s="117"/>
      <c r="DM26" s="117"/>
      <c r="DN26" s="117"/>
      <c r="DO26" s="117"/>
      <c r="DP26" s="117"/>
      <c r="DQ26" s="117"/>
      <c r="DR26" s="117"/>
      <c r="DS26" s="117"/>
      <c r="DT26" s="117"/>
      <c r="DU26" s="117"/>
      <c r="DV26" s="117"/>
      <c r="DW26" s="117"/>
      <c r="DX26" s="117"/>
      <c r="DY26" s="117"/>
      <c r="DZ26" s="117"/>
      <c r="EA26" s="117"/>
      <c r="EB26" s="117"/>
      <c r="EC26" s="117"/>
      <c r="ED26" s="117"/>
      <c r="EE26" s="117"/>
      <c r="EF26" s="117"/>
      <c r="EG26" s="117"/>
      <c r="EH26" s="117"/>
      <c r="EI26" s="117"/>
      <c r="EJ26" s="117"/>
      <c r="EK26" s="117"/>
      <c r="EL26" s="117"/>
      <c r="EM26" s="117"/>
      <c r="EN26" s="117"/>
      <c r="EO26" s="117"/>
      <c r="EP26" s="117"/>
      <c r="EQ26" s="117"/>
      <c r="ER26" s="117"/>
      <c r="ES26" s="117"/>
      <c r="ET26" s="117"/>
      <c r="EU26" s="117"/>
      <c r="EV26" s="117"/>
      <c r="EW26" s="117"/>
      <c r="EX26" s="117"/>
      <c r="EY26" s="117"/>
      <c r="EZ26" s="117"/>
      <c r="FA26" s="117"/>
      <c r="FB26" s="117"/>
      <c r="FC26" s="117"/>
      <c r="FD26" s="117"/>
      <c r="FE26" s="117"/>
      <c r="FF26" s="117"/>
      <c r="FG26" s="117"/>
      <c r="FH26" s="117"/>
      <c r="FI26" s="117"/>
      <c r="FJ26" s="117"/>
      <c r="FK26" s="117"/>
      <c r="FL26" s="117"/>
      <c r="FM26" s="117"/>
      <c r="FN26" s="117"/>
      <c r="FO26" s="117"/>
      <c r="FP26" s="117"/>
      <c r="FQ26" s="117"/>
      <c r="FR26" s="117"/>
      <c r="FS26" s="117"/>
      <c r="FT26" s="117"/>
      <c r="FU26" s="117"/>
      <c r="FV26" s="117"/>
      <c r="FW26" s="117"/>
      <c r="FX26" s="117"/>
      <c r="FY26" s="117"/>
      <c r="FZ26" s="117"/>
      <c r="GA26" s="117"/>
      <c r="GB26" s="117"/>
      <c r="GC26" s="117"/>
      <c r="GD26" s="117"/>
      <c r="GE26" s="117"/>
      <c r="GF26" s="117"/>
      <c r="GG26" s="117"/>
      <c r="GH26" s="117"/>
      <c r="GI26" s="117"/>
      <c r="GJ26" s="117"/>
      <c r="GK26" s="117"/>
      <c r="GL26" s="117"/>
      <c r="GM26" s="117"/>
      <c r="GN26" s="117"/>
      <c r="GO26" s="117"/>
      <c r="GP26" s="117"/>
      <c r="GQ26" s="117"/>
      <c r="GR26" s="117"/>
      <c r="GS26" s="117"/>
      <c r="GT26" s="117"/>
      <c r="GU26" s="117"/>
      <c r="GV26" s="117"/>
      <c r="GW26" s="117"/>
      <c r="GX26" s="117"/>
      <c r="GY26" s="117"/>
      <c r="GZ26" s="117"/>
      <c r="HA26" s="117"/>
      <c r="HB26" s="117"/>
      <c r="HC26" s="117"/>
      <c r="HD26" s="117"/>
      <c r="HE26" s="117"/>
      <c r="HF26" s="117"/>
      <c r="HG26" s="117"/>
      <c r="HH26" s="117"/>
      <c r="HI26" s="117"/>
      <c r="HJ26" s="117"/>
      <c r="HK26" s="117"/>
      <c r="HL26" s="117"/>
      <c r="HM26" s="117"/>
      <c r="HN26" s="117"/>
      <c r="HO26" s="117"/>
      <c r="HP26" s="117"/>
      <c r="HQ26" s="117"/>
      <c r="HR26" s="117"/>
      <c r="HS26" s="117"/>
      <c r="HT26" s="117"/>
      <c r="HU26" s="117"/>
      <c r="HV26" s="117"/>
      <c r="HW26" s="117"/>
      <c r="HX26" s="117"/>
      <c r="HY26" s="117"/>
      <c r="HZ26" s="117"/>
      <c r="IA26" s="117"/>
      <c r="IB26" s="117"/>
      <c r="IC26" s="117"/>
    </row>
    <row r="27" spans="1:237" x14ac:dyDescent="0.2">
      <c r="A27" s="1244"/>
      <c r="B27" s="901" t="s">
        <v>97</v>
      </c>
      <c r="C27" s="902"/>
      <c r="D27" s="902"/>
      <c r="E27" s="902"/>
      <c r="F27" s="955"/>
      <c r="G27" s="884"/>
      <c r="H27" s="884"/>
      <c r="I27" s="884"/>
      <c r="J27" s="211">
        <f t="shared" ref="J27:J36" si="44">K27/2</f>
        <v>0</v>
      </c>
      <c r="K27" s="212">
        <f>SUM(BJ11:BK11)+SUM(BC11:BD11)</f>
        <v>0</v>
      </c>
      <c r="S27" s="725"/>
      <c r="T27" s="725"/>
      <c r="U27" s="725"/>
      <c r="V27" s="860"/>
      <c r="W27" s="915"/>
      <c r="X27" s="47"/>
      <c r="Y27" s="47"/>
      <c r="Z27" s="47"/>
      <c r="AA27" s="47"/>
      <c r="AB27" s="47"/>
      <c r="AC27" s="47"/>
      <c r="AD27" s="47"/>
      <c r="AE27" s="916"/>
      <c r="AF27" s="916"/>
      <c r="AG27" s="916"/>
      <c r="AH27" s="916"/>
      <c r="AI27" s="916"/>
      <c r="AJ27" s="916"/>
      <c r="AK27" s="916"/>
      <c r="AL27" s="47"/>
      <c r="AM27" s="47"/>
      <c r="AN27" s="47"/>
      <c r="AO27" s="47"/>
      <c r="AP27" s="47"/>
      <c r="AQ27" s="47"/>
      <c r="AR27" s="47"/>
      <c r="AS27" s="916"/>
      <c r="AT27" s="916"/>
      <c r="AU27" s="916"/>
      <c r="AV27" s="916"/>
      <c r="AW27" s="916"/>
      <c r="AX27" s="916"/>
      <c r="AY27" s="916"/>
      <c r="AZ27" s="103"/>
      <c r="BA27" s="610" t="s">
        <v>104</v>
      </c>
      <c r="BB27" s="920" t="str">
        <f>IF('Mercruiser 2016 POP Upsell'!F42&gt;=1,BF27,"")</f>
        <v/>
      </c>
      <c r="BC27" s="920" t="str">
        <f>IF('Mercruiser 2016 POP Upsell'!G42&gt;=1,BG27,"")</f>
        <v/>
      </c>
      <c r="BD27" s="920" t="str">
        <f>IF('Mercruiser 2016 POP Upsell'!H42&gt;=1,BH27,"")</f>
        <v/>
      </c>
      <c r="BE27" s="920" t="str">
        <f>IF('Mercruiser 2016 POP Upsell'!I42&gt;=1,BI27,"")</f>
        <v/>
      </c>
      <c r="BF27" s="621">
        <v>1200</v>
      </c>
      <c r="BG27" s="621">
        <v>1400</v>
      </c>
      <c r="BH27" s="621">
        <v>1750</v>
      </c>
      <c r="BI27" s="621">
        <v>2040</v>
      </c>
      <c r="BJ27" s="619" t="str">
        <f>IF('Mercruiser 2016 POP Upsell'!F42&gt;=1,BN27,"")</f>
        <v/>
      </c>
      <c r="BK27" s="619" t="str">
        <f>IF('Mercruiser 2016 POP Upsell'!G42&gt;=1,BO27,"")</f>
        <v/>
      </c>
      <c r="BL27" s="619"/>
      <c r="BM27" s="619"/>
      <c r="BN27" s="621">
        <f t="shared" ref="BN27:BO28" si="45">MROUND(BF27*(1+$AZ$5),5)</f>
        <v>2400</v>
      </c>
      <c r="BO27" s="621">
        <f t="shared" si="45"/>
        <v>2800</v>
      </c>
      <c r="BP27" s="621"/>
      <c r="BQ27" s="621"/>
    </row>
    <row r="28" spans="1:237" ht="13.5" thickBot="1" x14ac:dyDescent="0.25">
      <c r="A28" s="1244"/>
      <c r="B28" s="901" t="s">
        <v>98</v>
      </c>
      <c r="C28" s="902"/>
      <c r="D28" s="902"/>
      <c r="E28" s="902"/>
      <c r="F28" s="955"/>
      <c r="G28" s="884"/>
      <c r="H28" s="884"/>
      <c r="I28" s="884"/>
      <c r="J28" s="211">
        <f t="shared" si="44"/>
        <v>0</v>
      </c>
      <c r="K28" s="212">
        <f t="shared" ref="K28:K33" si="46">SUM(BJ12:BK12)+SUM(BC12:BD12)</f>
        <v>0</v>
      </c>
      <c r="S28" s="725"/>
      <c r="T28" s="725"/>
      <c r="U28" s="725"/>
      <c r="V28" s="860"/>
      <c r="W28" s="915"/>
      <c r="X28" s="47"/>
      <c r="Y28" s="47"/>
      <c r="Z28" s="47"/>
      <c r="AA28" s="47"/>
      <c r="AB28" s="47"/>
      <c r="AC28" s="47"/>
      <c r="AD28" s="47"/>
      <c r="AE28" s="916"/>
      <c r="AF28" s="916"/>
      <c r="AG28" s="916"/>
      <c r="AH28" s="916"/>
      <c r="AI28" s="916"/>
      <c r="AJ28" s="916"/>
      <c r="AK28" s="916"/>
      <c r="AL28" s="47"/>
      <c r="AM28" s="47"/>
      <c r="AN28" s="47"/>
      <c r="AO28" s="47"/>
      <c r="AP28" s="47"/>
      <c r="AQ28" s="47"/>
      <c r="AR28" s="47"/>
      <c r="AS28" s="916"/>
      <c r="AT28" s="916"/>
      <c r="AU28" s="916"/>
      <c r="AV28" s="916"/>
      <c r="AW28" s="916"/>
      <c r="AX28" s="916"/>
      <c r="AY28" s="916"/>
      <c r="AZ28" s="103"/>
      <c r="BA28" s="612" t="s">
        <v>105</v>
      </c>
      <c r="BB28" s="921" t="str">
        <f>IF('Mercruiser 2016 POP Upsell'!F43&gt;=1,BF28,"")</f>
        <v/>
      </c>
      <c r="BC28" s="921" t="str">
        <f>IF('Mercruiser 2016 POP Upsell'!G43&gt;=1,BG28,"")</f>
        <v/>
      </c>
      <c r="BD28" s="921" t="str">
        <f>IF('Mercruiser 2016 POP Upsell'!H43&gt;=1,BH28,"")</f>
        <v/>
      </c>
      <c r="BE28" s="921" t="str">
        <f>IF('Mercruiser 2016 POP Upsell'!I43&gt;=1,BI28,"")</f>
        <v/>
      </c>
      <c r="BF28" s="621">
        <v>1400</v>
      </c>
      <c r="BG28" s="621">
        <v>1600</v>
      </c>
      <c r="BH28" s="621">
        <v>2040</v>
      </c>
      <c r="BI28" s="621">
        <v>2330</v>
      </c>
      <c r="BJ28" s="619" t="str">
        <f>IF('Mercruiser 2016 POP Upsell'!F43&gt;=1,BN28,"")</f>
        <v/>
      </c>
      <c r="BK28" s="619" t="str">
        <f>IF('Mercruiser 2016 POP Upsell'!G43&gt;=1,BO28,"")</f>
        <v/>
      </c>
      <c r="BL28" s="619"/>
      <c r="BM28" s="619"/>
      <c r="BN28" s="621">
        <f t="shared" si="45"/>
        <v>2800</v>
      </c>
      <c r="BO28" s="621">
        <f t="shared" si="45"/>
        <v>3200</v>
      </c>
      <c r="BP28" s="621"/>
      <c r="BQ28" s="621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</row>
    <row r="29" spans="1:237" x14ac:dyDescent="0.2">
      <c r="A29" s="1244"/>
      <c r="B29" s="901" t="s">
        <v>80</v>
      </c>
      <c r="C29" s="902"/>
      <c r="D29" s="902"/>
      <c r="E29" s="902"/>
      <c r="F29" s="955"/>
      <c r="G29" s="884"/>
      <c r="H29" s="884"/>
      <c r="I29" s="884"/>
      <c r="J29" s="211">
        <f t="shared" si="44"/>
        <v>0</v>
      </c>
      <c r="K29" s="212">
        <f t="shared" si="46"/>
        <v>0</v>
      </c>
      <c r="S29" s="725"/>
      <c r="T29" s="725"/>
      <c r="U29" s="725"/>
      <c r="V29" s="860"/>
      <c r="W29" s="915"/>
      <c r="X29" s="47"/>
      <c r="Y29" s="47"/>
      <c r="Z29" s="47"/>
      <c r="AA29" s="47"/>
      <c r="AB29" s="47"/>
      <c r="AC29" s="47"/>
      <c r="AD29" s="47"/>
      <c r="AE29" s="916"/>
      <c r="AF29" s="916"/>
      <c r="AG29" s="916"/>
      <c r="AH29" s="916"/>
      <c r="AI29" s="916"/>
      <c r="AJ29" s="916"/>
      <c r="AK29" s="916"/>
      <c r="AL29" s="47"/>
      <c r="AM29" s="47"/>
      <c r="AN29" s="47"/>
      <c r="AO29" s="47"/>
      <c r="AP29" s="47"/>
      <c r="AQ29" s="47"/>
      <c r="AR29" s="47"/>
      <c r="AS29" s="916"/>
      <c r="AT29" s="916"/>
      <c r="AU29" s="916"/>
      <c r="AV29" s="916"/>
      <c r="AW29" s="916"/>
      <c r="AX29" s="916"/>
      <c r="AY29" s="916"/>
      <c r="AZ29" s="103"/>
      <c r="BA29" s="125"/>
      <c r="BB29" s="922"/>
      <c r="BC29" s="922"/>
      <c r="BD29" s="922"/>
      <c r="BE29" s="922"/>
      <c r="BF29" s="38"/>
      <c r="BG29" s="38"/>
      <c r="BH29" s="38"/>
      <c r="BI29" s="38"/>
      <c r="BJ29" s="33"/>
      <c r="BK29" s="33"/>
      <c r="BL29" s="33"/>
      <c r="BM29" s="33"/>
      <c r="BN29" s="38"/>
      <c r="BO29" s="38"/>
      <c r="BP29" s="38"/>
      <c r="BQ29" s="38"/>
      <c r="BR29" s="117"/>
      <c r="BS29" s="117"/>
      <c r="BT29" s="117"/>
      <c r="BU29" s="117"/>
      <c r="BV29" s="117"/>
      <c r="BW29" s="117"/>
      <c r="BX29" s="117"/>
      <c r="BY29" s="117"/>
      <c r="BZ29" s="117"/>
      <c r="CA29" s="117"/>
      <c r="CB29" s="117"/>
      <c r="CC29" s="117"/>
      <c r="CD29" s="117"/>
      <c r="CE29" s="117"/>
      <c r="CF29" s="117"/>
      <c r="CG29" s="117"/>
      <c r="CH29" s="117"/>
      <c r="CI29" s="117"/>
      <c r="CJ29" s="117"/>
      <c r="CK29" s="117"/>
      <c r="CL29" s="117"/>
      <c r="CM29" s="117"/>
      <c r="CN29" s="117"/>
      <c r="CO29" s="117"/>
      <c r="CP29" s="117"/>
      <c r="CQ29" s="117"/>
      <c r="CR29" s="117"/>
      <c r="CS29" s="117"/>
      <c r="CT29" s="117"/>
      <c r="CU29" s="117"/>
      <c r="CV29" s="117"/>
      <c r="CW29" s="117"/>
      <c r="CX29" s="117"/>
      <c r="CY29" s="117"/>
      <c r="CZ29" s="117"/>
      <c r="DA29" s="117"/>
      <c r="DB29" s="117"/>
      <c r="DC29" s="117"/>
      <c r="DD29" s="117"/>
      <c r="DE29" s="117"/>
      <c r="DF29" s="117"/>
      <c r="DG29" s="117"/>
      <c r="DH29" s="117"/>
      <c r="DI29" s="117"/>
      <c r="DJ29" s="117"/>
      <c r="DK29" s="117"/>
      <c r="DL29" s="117"/>
      <c r="DM29" s="117"/>
      <c r="DN29" s="117"/>
      <c r="DO29" s="117"/>
      <c r="DP29" s="117"/>
      <c r="DQ29" s="117"/>
      <c r="DR29" s="117"/>
      <c r="DS29" s="117"/>
      <c r="DT29" s="117"/>
      <c r="DU29" s="117"/>
      <c r="DV29" s="117"/>
      <c r="DW29" s="117"/>
      <c r="DX29" s="117"/>
      <c r="DY29" s="117"/>
      <c r="DZ29" s="117"/>
      <c r="EA29" s="117"/>
      <c r="EB29" s="117"/>
      <c r="EC29" s="117"/>
      <c r="ED29" s="117"/>
      <c r="EE29" s="117"/>
      <c r="EF29" s="117"/>
      <c r="EG29" s="117"/>
      <c r="EH29" s="117"/>
      <c r="EI29" s="117"/>
      <c r="EJ29" s="117"/>
      <c r="EK29" s="117"/>
      <c r="EL29" s="117"/>
      <c r="EM29" s="117"/>
      <c r="EN29" s="117"/>
      <c r="EO29" s="117"/>
      <c r="EP29" s="117"/>
      <c r="EQ29" s="117"/>
      <c r="ER29" s="117"/>
      <c r="ES29" s="117"/>
      <c r="ET29" s="117"/>
      <c r="EU29" s="117"/>
      <c r="EV29" s="117"/>
      <c r="EW29" s="117"/>
      <c r="EX29" s="117"/>
      <c r="EY29" s="117"/>
      <c r="EZ29" s="117"/>
      <c r="FA29" s="117"/>
      <c r="FB29" s="117"/>
      <c r="FC29" s="117"/>
      <c r="FD29" s="117"/>
      <c r="FE29" s="117"/>
      <c r="FF29" s="117"/>
      <c r="FG29" s="117"/>
      <c r="FH29" s="117"/>
      <c r="FI29" s="117"/>
      <c r="FJ29" s="117"/>
      <c r="FK29" s="117"/>
      <c r="FL29" s="117"/>
      <c r="FM29" s="117"/>
      <c r="FN29" s="117"/>
      <c r="FO29" s="117"/>
      <c r="FP29" s="117"/>
      <c r="FQ29" s="117"/>
      <c r="FR29" s="117"/>
      <c r="FS29" s="117"/>
      <c r="FT29" s="117"/>
      <c r="FU29" s="117"/>
      <c r="FV29" s="117"/>
      <c r="FW29" s="117"/>
      <c r="FX29" s="117"/>
      <c r="FY29" s="117"/>
      <c r="FZ29" s="117"/>
      <c r="GA29" s="117"/>
      <c r="GB29" s="117"/>
      <c r="GC29" s="117"/>
      <c r="GD29" s="117"/>
      <c r="GE29" s="117"/>
      <c r="GF29" s="117"/>
      <c r="GG29" s="117"/>
      <c r="GH29" s="117"/>
      <c r="GI29" s="117"/>
      <c r="GJ29" s="117"/>
      <c r="GK29" s="117"/>
      <c r="GL29" s="117"/>
      <c r="GM29" s="117"/>
      <c r="GN29" s="117"/>
      <c r="GO29" s="117"/>
      <c r="GP29" s="117"/>
      <c r="GQ29" s="117"/>
      <c r="GR29" s="117"/>
      <c r="GS29" s="117"/>
      <c r="GT29" s="117"/>
      <c r="GU29" s="117"/>
      <c r="GV29" s="117"/>
      <c r="GW29" s="117"/>
      <c r="GX29" s="117"/>
      <c r="GY29" s="117"/>
      <c r="GZ29" s="117"/>
      <c r="HA29" s="117"/>
      <c r="HB29" s="117"/>
      <c r="HC29" s="117"/>
      <c r="HD29" s="117"/>
      <c r="HE29" s="117"/>
      <c r="HF29" s="117"/>
      <c r="HG29" s="117"/>
      <c r="HH29" s="117"/>
      <c r="HI29" s="117"/>
      <c r="HJ29" s="117"/>
      <c r="HK29" s="117"/>
      <c r="HL29" s="117"/>
      <c r="HM29" s="117"/>
      <c r="HN29" s="117"/>
      <c r="HO29" s="117"/>
      <c r="HP29" s="117"/>
      <c r="HQ29" s="117"/>
      <c r="HR29" s="117"/>
      <c r="HS29" s="117"/>
      <c r="HT29" s="117"/>
      <c r="HU29" s="117"/>
      <c r="HV29" s="117"/>
      <c r="HW29" s="117"/>
      <c r="HX29" s="117"/>
      <c r="HY29" s="117"/>
      <c r="HZ29" s="117"/>
      <c r="IA29" s="117"/>
      <c r="IB29" s="117"/>
      <c r="IC29" s="117"/>
    </row>
    <row r="30" spans="1:237" ht="13.5" thickBot="1" x14ac:dyDescent="0.25">
      <c r="A30" s="1244"/>
      <c r="B30" s="901" t="s">
        <v>99</v>
      </c>
      <c r="C30" s="902"/>
      <c r="D30" s="902"/>
      <c r="E30" s="902"/>
      <c r="F30" s="955"/>
      <c r="G30" s="884"/>
      <c r="H30" s="884"/>
      <c r="I30" s="884"/>
      <c r="J30" s="211">
        <f t="shared" si="44"/>
        <v>0</v>
      </c>
      <c r="K30" s="212">
        <f t="shared" si="46"/>
        <v>0</v>
      </c>
      <c r="S30" s="725"/>
      <c r="T30" s="725"/>
      <c r="U30" s="725"/>
      <c r="V30" s="860"/>
      <c r="W30" s="915"/>
      <c r="X30" s="47"/>
      <c r="Y30" s="47"/>
      <c r="Z30" s="47"/>
      <c r="AA30" s="47"/>
      <c r="AB30" s="47"/>
      <c r="AC30" s="47"/>
      <c r="AD30" s="47"/>
      <c r="AE30" s="916"/>
      <c r="AF30" s="916"/>
      <c r="AG30" s="916"/>
      <c r="AH30" s="916"/>
      <c r="AI30" s="916"/>
      <c r="AJ30" s="916"/>
      <c r="AK30" s="916"/>
      <c r="AL30" s="47"/>
      <c r="AM30" s="47"/>
      <c r="AN30" s="47"/>
      <c r="AO30" s="47"/>
      <c r="AP30" s="47"/>
      <c r="AQ30" s="47"/>
      <c r="AR30" s="47"/>
      <c r="AS30" s="916"/>
      <c r="AT30" s="916"/>
      <c r="AU30" s="916"/>
      <c r="AV30" s="916"/>
      <c r="AW30" s="916"/>
      <c r="AX30" s="916"/>
      <c r="AY30" s="916"/>
      <c r="AZ30" s="103"/>
      <c r="BA30" s="46"/>
      <c r="BB30" s="922"/>
      <c r="BC30" s="922"/>
      <c r="BD30" s="922"/>
      <c r="BE30" s="922"/>
      <c r="BF30" s="38"/>
      <c r="BG30" s="38"/>
      <c r="BH30" s="38"/>
      <c r="BI30" s="38"/>
      <c r="BJ30" s="33"/>
      <c r="BK30" s="33"/>
      <c r="BL30" s="33"/>
      <c r="BM30" s="33"/>
      <c r="BN30" s="38"/>
      <c r="BO30" s="38"/>
      <c r="BP30" s="38"/>
      <c r="BQ30" s="38"/>
      <c r="BR30" s="117"/>
      <c r="BS30" s="117"/>
      <c r="BT30" s="117"/>
      <c r="BU30" s="117"/>
      <c r="BV30" s="117"/>
      <c r="BW30" s="117"/>
      <c r="BX30" s="117"/>
      <c r="BY30" s="117"/>
      <c r="BZ30" s="117"/>
      <c r="CA30" s="117"/>
      <c r="CB30" s="117"/>
      <c r="CC30" s="117"/>
      <c r="CD30" s="117"/>
      <c r="CE30" s="117"/>
      <c r="CF30" s="117"/>
      <c r="CG30" s="117"/>
      <c r="CH30" s="117"/>
      <c r="CI30" s="117"/>
      <c r="CJ30" s="117"/>
      <c r="CK30" s="117"/>
      <c r="CL30" s="117"/>
      <c r="CM30" s="117"/>
      <c r="CN30" s="117"/>
      <c r="CO30" s="117"/>
      <c r="CP30" s="117"/>
      <c r="CQ30" s="117"/>
      <c r="CR30" s="117"/>
      <c r="CS30" s="117"/>
      <c r="CT30" s="117"/>
      <c r="CU30" s="117"/>
      <c r="CV30" s="117"/>
      <c r="CW30" s="117"/>
      <c r="CX30" s="117"/>
      <c r="CY30" s="117"/>
      <c r="CZ30" s="117"/>
      <c r="DA30" s="117"/>
      <c r="DB30" s="117"/>
      <c r="DC30" s="117"/>
      <c r="DD30" s="117"/>
      <c r="DE30" s="117"/>
      <c r="DF30" s="117"/>
      <c r="DG30" s="117"/>
      <c r="DH30" s="117"/>
      <c r="DI30" s="117"/>
      <c r="DJ30" s="117"/>
      <c r="DK30" s="117"/>
      <c r="DL30" s="117"/>
      <c r="DM30" s="117"/>
      <c r="DN30" s="117"/>
      <c r="DO30" s="117"/>
      <c r="DP30" s="117"/>
      <c r="DQ30" s="117"/>
      <c r="DR30" s="117"/>
      <c r="DS30" s="117"/>
      <c r="DT30" s="117"/>
      <c r="DU30" s="117"/>
      <c r="DV30" s="117"/>
      <c r="DW30" s="117"/>
      <c r="DX30" s="117"/>
      <c r="DY30" s="117"/>
      <c r="DZ30" s="117"/>
      <c r="EA30" s="117"/>
      <c r="EB30" s="117"/>
      <c r="EC30" s="117"/>
      <c r="ED30" s="117"/>
      <c r="EE30" s="117"/>
      <c r="EF30" s="117"/>
      <c r="EG30" s="117"/>
      <c r="EH30" s="117"/>
      <c r="EI30" s="117"/>
      <c r="EJ30" s="117"/>
      <c r="EK30" s="117"/>
      <c r="EL30" s="117"/>
      <c r="EM30" s="117"/>
      <c r="EN30" s="117"/>
      <c r="EO30" s="117"/>
      <c r="EP30" s="117"/>
      <c r="EQ30" s="117"/>
      <c r="ER30" s="117"/>
      <c r="ES30" s="117"/>
      <c r="ET30" s="117"/>
      <c r="EU30" s="117"/>
      <c r="EV30" s="117"/>
      <c r="EW30" s="117"/>
      <c r="EX30" s="117"/>
      <c r="EY30" s="117"/>
      <c r="EZ30" s="117"/>
      <c r="FA30" s="117"/>
      <c r="FB30" s="117"/>
      <c r="FC30" s="117"/>
      <c r="FD30" s="117"/>
      <c r="FE30" s="117"/>
      <c r="FF30" s="117"/>
      <c r="FG30" s="117"/>
      <c r="FH30" s="117"/>
      <c r="FI30" s="117"/>
      <c r="FJ30" s="117"/>
      <c r="FK30" s="117"/>
      <c r="FL30" s="117"/>
      <c r="FM30" s="117"/>
      <c r="FN30" s="117"/>
      <c r="FO30" s="117"/>
      <c r="FP30" s="117"/>
      <c r="FQ30" s="117"/>
      <c r="FR30" s="117"/>
      <c r="FS30" s="117"/>
      <c r="FT30" s="117"/>
      <c r="FU30" s="117"/>
      <c r="FV30" s="117"/>
      <c r="FW30" s="117"/>
      <c r="FX30" s="117"/>
      <c r="FY30" s="117"/>
      <c r="FZ30" s="117"/>
      <c r="GA30" s="117"/>
      <c r="GB30" s="117"/>
      <c r="GC30" s="117"/>
      <c r="GD30" s="117"/>
      <c r="GE30" s="117"/>
      <c r="GF30" s="117"/>
      <c r="GG30" s="117"/>
      <c r="GH30" s="117"/>
      <c r="GI30" s="117"/>
      <c r="GJ30" s="117"/>
      <c r="GK30" s="117"/>
      <c r="GL30" s="117"/>
      <c r="GM30" s="117"/>
      <c r="GN30" s="117"/>
      <c r="GO30" s="117"/>
      <c r="GP30" s="117"/>
      <c r="GQ30" s="117"/>
      <c r="GR30" s="117"/>
      <c r="GS30" s="117"/>
      <c r="GT30" s="117"/>
      <c r="GU30" s="117"/>
      <c r="GV30" s="117"/>
      <c r="GW30" s="117"/>
      <c r="GX30" s="117"/>
      <c r="GY30" s="117"/>
      <c r="GZ30" s="117"/>
      <c r="HA30" s="117"/>
      <c r="HB30" s="117"/>
      <c r="HC30" s="117"/>
      <c r="HD30" s="117"/>
      <c r="HE30" s="117"/>
      <c r="HF30" s="117"/>
      <c r="HG30" s="117"/>
      <c r="HH30" s="117"/>
      <c r="HI30" s="117"/>
      <c r="HJ30" s="117"/>
      <c r="HK30" s="117"/>
      <c r="HL30" s="117"/>
      <c r="HM30" s="117"/>
      <c r="HN30" s="117"/>
      <c r="HO30" s="117"/>
      <c r="HP30" s="117"/>
      <c r="HQ30" s="117"/>
      <c r="HR30" s="117"/>
      <c r="HS30" s="117"/>
      <c r="HT30" s="117"/>
      <c r="HU30" s="117"/>
      <c r="HV30" s="117"/>
      <c r="HW30" s="117"/>
      <c r="HX30" s="117"/>
      <c r="HY30" s="117"/>
      <c r="HZ30" s="117"/>
      <c r="IA30" s="117"/>
      <c r="IB30" s="117"/>
      <c r="IC30" s="117"/>
    </row>
    <row r="31" spans="1:237" x14ac:dyDescent="0.2">
      <c r="A31" s="1244"/>
      <c r="B31" s="901" t="s">
        <v>196</v>
      </c>
      <c r="C31" s="902"/>
      <c r="D31" s="902"/>
      <c r="E31" s="902"/>
      <c r="F31" s="955"/>
      <c r="G31" s="884"/>
      <c r="H31" s="884"/>
      <c r="I31" s="884"/>
      <c r="J31" s="211">
        <f t="shared" si="44"/>
        <v>0</v>
      </c>
      <c r="K31" s="212">
        <f>SUM(BJ15:BK15)+SUM(BC15:BD15)</f>
        <v>0</v>
      </c>
      <c r="S31" s="725"/>
      <c r="T31" s="725"/>
      <c r="U31" s="725"/>
      <c r="V31" s="860"/>
      <c r="W31" s="915"/>
      <c r="X31" s="47"/>
      <c r="Y31" s="47"/>
      <c r="Z31" s="47"/>
      <c r="AA31" s="47"/>
      <c r="AB31" s="47"/>
      <c r="AC31" s="47"/>
      <c r="AD31" s="47"/>
      <c r="AE31" s="916"/>
      <c r="AF31" s="916"/>
      <c r="AG31" s="916"/>
      <c r="AH31" s="916"/>
      <c r="AI31" s="916"/>
      <c r="AJ31" s="916"/>
      <c r="AK31" s="916"/>
      <c r="AL31" s="47"/>
      <c r="AM31" s="47"/>
      <c r="AN31" s="47"/>
      <c r="AO31" s="47"/>
      <c r="AP31" s="47"/>
      <c r="AQ31" s="47"/>
      <c r="AR31" s="47"/>
      <c r="AS31" s="916"/>
      <c r="AT31" s="916"/>
      <c r="AU31" s="916"/>
      <c r="AV31" s="916"/>
      <c r="AW31" s="916"/>
      <c r="AX31" s="916"/>
      <c r="AY31" s="916"/>
      <c r="AZ31" s="103"/>
      <c r="BA31" s="634" t="s">
        <v>103</v>
      </c>
      <c r="BB31" s="923" t="e">
        <f>IF('Mercruiser 2016 POP Upsell'!#REF!&gt;=1,BF31,"")</f>
        <v>#REF!</v>
      </c>
      <c r="BC31" s="923" t="e">
        <f>IF('Mercruiser 2016 POP Upsell'!#REF!&gt;=1,BG31,"")</f>
        <v>#REF!</v>
      </c>
      <c r="BD31" s="923" t="e">
        <f>IF('Mercruiser 2016 POP Upsell'!#REF!&gt;=1,BH31,"")</f>
        <v>#REF!</v>
      </c>
      <c r="BE31" s="923" t="e">
        <f>IF('Mercruiser 2016 POP Upsell'!#REF!&gt;=1,BI31,"")</f>
        <v>#REF!</v>
      </c>
      <c r="BF31" s="621">
        <v>850</v>
      </c>
      <c r="BG31" s="621">
        <v>1050</v>
      </c>
      <c r="BH31" s="621">
        <v>1240</v>
      </c>
      <c r="BI31" s="621">
        <v>1530</v>
      </c>
      <c r="BJ31" s="619" t="e">
        <f>IF('Mercruiser 2016 POP Upsell'!#REF!&gt;=1,BN31,"")</f>
        <v>#REF!</v>
      </c>
      <c r="BK31" s="619" t="e">
        <f>IF('Mercruiser 2016 POP Upsell'!#REF!&gt;=1,BO31,"")</f>
        <v>#REF!</v>
      </c>
      <c r="BL31" s="619"/>
      <c r="BM31" s="619"/>
      <c r="BN31" s="621">
        <f t="shared" ref="BN31:BO33" si="47">MROUND(BF31*(1+$AZ$5),5)</f>
        <v>1700</v>
      </c>
      <c r="BO31" s="621">
        <f t="shared" si="47"/>
        <v>2100</v>
      </c>
      <c r="BP31" s="621"/>
      <c r="BQ31" s="621"/>
      <c r="BR31" s="117"/>
      <c r="BS31" s="117"/>
      <c r="BT31" s="117"/>
      <c r="BU31" s="117"/>
      <c r="BV31" s="117"/>
      <c r="BW31" s="117"/>
      <c r="BX31" s="117"/>
      <c r="BY31" s="117"/>
      <c r="BZ31" s="117"/>
      <c r="CA31" s="117"/>
      <c r="CB31" s="117"/>
      <c r="CC31" s="117"/>
      <c r="CD31" s="117"/>
      <c r="CE31" s="117"/>
      <c r="CF31" s="117"/>
      <c r="CG31" s="117"/>
      <c r="CH31" s="117"/>
      <c r="CI31" s="117"/>
      <c r="CJ31" s="117"/>
      <c r="CK31" s="117"/>
      <c r="CL31" s="117"/>
      <c r="CM31" s="117"/>
      <c r="CN31" s="117"/>
      <c r="CO31" s="117"/>
      <c r="CP31" s="117"/>
      <c r="CQ31" s="117"/>
      <c r="CR31" s="117"/>
      <c r="CS31" s="117"/>
      <c r="CT31" s="117"/>
      <c r="CU31" s="117"/>
      <c r="CV31" s="117"/>
      <c r="CW31" s="117"/>
      <c r="CX31" s="117"/>
      <c r="CY31" s="117"/>
      <c r="CZ31" s="117"/>
      <c r="DA31" s="117"/>
      <c r="DB31" s="117"/>
      <c r="DC31" s="117"/>
      <c r="DD31" s="117"/>
      <c r="DE31" s="117"/>
      <c r="DF31" s="117"/>
      <c r="DG31" s="117"/>
      <c r="DH31" s="117"/>
      <c r="DI31" s="117"/>
      <c r="DJ31" s="117"/>
      <c r="DK31" s="117"/>
      <c r="DL31" s="117"/>
      <c r="DM31" s="117"/>
      <c r="DN31" s="117"/>
      <c r="DO31" s="117"/>
      <c r="DP31" s="117"/>
      <c r="DQ31" s="117"/>
      <c r="DR31" s="117"/>
      <c r="DS31" s="117"/>
      <c r="DT31" s="117"/>
      <c r="DU31" s="117"/>
      <c r="DV31" s="117"/>
      <c r="DW31" s="117"/>
      <c r="DX31" s="117"/>
      <c r="DY31" s="117"/>
      <c r="DZ31" s="117"/>
      <c r="EA31" s="117"/>
      <c r="EB31" s="117"/>
      <c r="EC31" s="117"/>
      <c r="ED31" s="117"/>
      <c r="EE31" s="117"/>
      <c r="EF31" s="117"/>
      <c r="EG31" s="117"/>
      <c r="EH31" s="117"/>
      <c r="EI31" s="117"/>
      <c r="EJ31" s="117"/>
      <c r="EK31" s="117"/>
      <c r="EL31" s="117"/>
      <c r="EM31" s="117"/>
      <c r="EN31" s="117"/>
      <c r="EO31" s="117"/>
      <c r="EP31" s="117"/>
      <c r="EQ31" s="117"/>
      <c r="ER31" s="117"/>
      <c r="ES31" s="117"/>
      <c r="ET31" s="117"/>
      <c r="EU31" s="117"/>
      <c r="EV31" s="117"/>
      <c r="EW31" s="117"/>
      <c r="EX31" s="117"/>
      <c r="EY31" s="117"/>
      <c r="EZ31" s="117"/>
      <c r="FA31" s="117"/>
      <c r="FB31" s="117"/>
      <c r="FC31" s="117"/>
      <c r="FD31" s="117"/>
      <c r="FE31" s="117"/>
      <c r="FF31" s="117"/>
      <c r="FG31" s="117"/>
      <c r="FH31" s="117"/>
      <c r="FI31" s="117"/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  <c r="HN31" s="117"/>
      <c r="HO31" s="117"/>
      <c r="HP31" s="117"/>
      <c r="HQ31" s="117"/>
      <c r="HR31" s="117"/>
      <c r="HS31" s="117"/>
      <c r="HT31" s="117"/>
      <c r="HU31" s="117"/>
      <c r="HV31" s="117"/>
      <c r="HW31" s="117"/>
      <c r="HX31" s="117"/>
      <c r="HY31" s="117"/>
      <c r="HZ31" s="117"/>
      <c r="IA31" s="117"/>
      <c r="IB31" s="117"/>
      <c r="IC31" s="117"/>
    </row>
    <row r="32" spans="1:237" x14ac:dyDescent="0.2">
      <c r="A32" s="1244"/>
      <c r="B32" s="901" t="s">
        <v>124</v>
      </c>
      <c r="C32" s="902"/>
      <c r="D32" s="902"/>
      <c r="E32" s="902"/>
      <c r="F32" s="955"/>
      <c r="G32" s="884"/>
      <c r="H32" s="884"/>
      <c r="I32" s="884"/>
      <c r="J32" s="211">
        <f t="shared" si="44"/>
        <v>0</v>
      </c>
      <c r="K32" s="212">
        <f t="shared" si="46"/>
        <v>0</v>
      </c>
      <c r="S32" s="725"/>
      <c r="T32" s="725"/>
      <c r="U32" s="725"/>
      <c r="V32" s="860"/>
      <c r="W32" s="915"/>
      <c r="X32" s="47"/>
      <c r="Y32" s="47"/>
      <c r="Z32" s="47"/>
      <c r="AA32" s="47"/>
      <c r="AB32" s="47"/>
      <c r="AC32" s="47"/>
      <c r="AD32" s="47"/>
      <c r="AE32" s="916"/>
      <c r="AF32" s="916"/>
      <c r="AG32" s="916"/>
      <c r="AH32" s="916"/>
      <c r="AI32" s="916"/>
      <c r="AJ32" s="916"/>
      <c r="AK32" s="916"/>
      <c r="AL32" s="47"/>
      <c r="AM32" s="47"/>
      <c r="AN32" s="47"/>
      <c r="AO32" s="47"/>
      <c r="AP32" s="47"/>
      <c r="AQ32" s="47"/>
      <c r="AR32" s="47"/>
      <c r="AS32" s="916"/>
      <c r="AT32" s="916"/>
      <c r="AU32" s="916"/>
      <c r="AV32" s="916"/>
      <c r="AW32" s="916"/>
      <c r="AX32" s="916"/>
      <c r="AY32" s="916"/>
      <c r="AZ32" s="103"/>
      <c r="BA32" s="610" t="s">
        <v>104</v>
      </c>
      <c r="BB32" s="920" t="e">
        <f>IF('Mercruiser 2016 POP Upsell'!#REF!&gt;=1,BF32,"")</f>
        <v>#REF!</v>
      </c>
      <c r="BC32" s="920" t="e">
        <f>IF('Mercruiser 2016 POP Upsell'!#REF!&gt;=1,BG32,"")</f>
        <v>#REF!</v>
      </c>
      <c r="BD32" s="920" t="e">
        <f>IF('Mercruiser 2016 POP Upsell'!#REF!&gt;=1,BH32,"")</f>
        <v>#REF!</v>
      </c>
      <c r="BE32" s="920" t="e">
        <f>IF('Mercruiser 2016 POP Upsell'!#REF!&gt;=1,BI32,"")</f>
        <v>#REF!</v>
      </c>
      <c r="BF32" s="621">
        <v>1200</v>
      </c>
      <c r="BG32" s="621">
        <v>1400</v>
      </c>
      <c r="BH32" s="621">
        <v>1750</v>
      </c>
      <c r="BI32" s="621">
        <v>2040</v>
      </c>
      <c r="BJ32" s="619" t="e">
        <f>IF('Mercruiser 2016 POP Upsell'!#REF!&gt;=1,BN32,"")</f>
        <v>#REF!</v>
      </c>
      <c r="BK32" s="619" t="e">
        <f>IF('Mercruiser 2016 POP Upsell'!#REF!&gt;=1,BO32,"")</f>
        <v>#REF!</v>
      </c>
      <c r="BL32" s="619"/>
      <c r="BM32" s="619"/>
      <c r="BN32" s="621">
        <f t="shared" si="47"/>
        <v>2400</v>
      </c>
      <c r="BO32" s="621">
        <f t="shared" si="47"/>
        <v>2800</v>
      </c>
      <c r="BP32" s="621"/>
      <c r="BQ32" s="621"/>
      <c r="BR32" s="117"/>
      <c r="BS32" s="117"/>
      <c r="BT32" s="117"/>
      <c r="BU32" s="117"/>
      <c r="BV32" s="117"/>
      <c r="BW32" s="117"/>
      <c r="BX32" s="117"/>
      <c r="BY32" s="117"/>
      <c r="BZ32" s="117"/>
      <c r="CA32" s="117"/>
      <c r="CB32" s="117"/>
      <c r="CC32" s="117"/>
      <c r="CD32" s="117"/>
      <c r="CE32" s="117"/>
      <c r="CF32" s="117"/>
      <c r="CG32" s="117"/>
      <c r="CH32" s="117"/>
      <c r="CI32" s="117"/>
      <c r="CJ32" s="117"/>
      <c r="CK32" s="117"/>
      <c r="CL32" s="117"/>
      <c r="CM32" s="117"/>
      <c r="CN32" s="117"/>
      <c r="CO32" s="117"/>
      <c r="CP32" s="117"/>
      <c r="CQ32" s="117"/>
      <c r="CR32" s="117"/>
      <c r="CS32" s="117"/>
      <c r="CT32" s="117"/>
      <c r="CU32" s="117"/>
      <c r="CV32" s="117"/>
      <c r="CW32" s="117"/>
      <c r="CX32" s="117"/>
      <c r="CY32" s="117"/>
      <c r="CZ32" s="117"/>
      <c r="DA32" s="117"/>
      <c r="DB32" s="117"/>
      <c r="DC32" s="117"/>
      <c r="DD32" s="117"/>
      <c r="DE32" s="117"/>
      <c r="DF32" s="117"/>
      <c r="DG32" s="117"/>
      <c r="DH32" s="117"/>
      <c r="DI32" s="117"/>
      <c r="DJ32" s="117"/>
      <c r="DK32" s="117"/>
      <c r="DL32" s="117"/>
      <c r="DM32" s="117"/>
      <c r="DN32" s="117"/>
      <c r="DO32" s="117"/>
      <c r="DP32" s="117"/>
      <c r="DQ32" s="117"/>
      <c r="DR32" s="117"/>
      <c r="DS32" s="117"/>
      <c r="DT32" s="117"/>
      <c r="DU32" s="117"/>
      <c r="DV32" s="117"/>
      <c r="DW32" s="117"/>
      <c r="DX32" s="117"/>
      <c r="DY32" s="117"/>
      <c r="DZ32" s="117"/>
      <c r="EA32" s="117"/>
      <c r="EB32" s="117"/>
      <c r="EC32" s="117"/>
      <c r="ED32" s="117"/>
      <c r="EE32" s="117"/>
      <c r="EF32" s="117"/>
      <c r="EG32" s="117"/>
      <c r="EH32" s="117"/>
      <c r="EI32" s="117"/>
      <c r="EJ32" s="117"/>
      <c r="EK32" s="117"/>
      <c r="EL32" s="117"/>
      <c r="EM32" s="117"/>
      <c r="EN32" s="117"/>
      <c r="EO32" s="117"/>
      <c r="EP32" s="117"/>
      <c r="EQ32" s="117"/>
      <c r="ER32" s="117"/>
      <c r="ES32" s="117"/>
      <c r="ET32" s="117"/>
      <c r="EU32" s="117"/>
      <c r="EV32" s="117"/>
      <c r="EW32" s="117"/>
      <c r="EX32" s="117"/>
      <c r="EY32" s="117"/>
      <c r="EZ32" s="117"/>
      <c r="FA32" s="117"/>
      <c r="FB32" s="117"/>
      <c r="FC32" s="117"/>
      <c r="FD32" s="117"/>
      <c r="FE32" s="117"/>
      <c r="FF32" s="117"/>
      <c r="FG32" s="117"/>
      <c r="FH32" s="117"/>
      <c r="FI32" s="117"/>
      <c r="FJ32" s="117"/>
      <c r="FK32" s="117"/>
      <c r="FL32" s="117"/>
      <c r="FM32" s="117"/>
      <c r="FN32" s="117"/>
      <c r="FO32" s="117"/>
      <c r="FP32" s="117"/>
      <c r="FQ32" s="117"/>
      <c r="FR32" s="117"/>
      <c r="FS32" s="117"/>
      <c r="FT32" s="117"/>
      <c r="FU32" s="117"/>
      <c r="FV32" s="117"/>
      <c r="FW32" s="117"/>
      <c r="FX32" s="117"/>
      <c r="FY32" s="117"/>
      <c r="FZ32" s="117"/>
      <c r="GA32" s="117"/>
      <c r="GB32" s="117"/>
      <c r="GC32" s="117"/>
      <c r="GD32" s="117"/>
      <c r="GE32" s="117"/>
      <c r="GF32" s="117"/>
      <c r="GG32" s="117"/>
      <c r="GH32" s="117"/>
      <c r="GI32" s="117"/>
      <c r="GJ32" s="117"/>
      <c r="GK32" s="117"/>
      <c r="GL32" s="117"/>
      <c r="GM32" s="117"/>
      <c r="GN32" s="117"/>
      <c r="GO32" s="117"/>
      <c r="GP32" s="117"/>
      <c r="GQ32" s="117"/>
      <c r="GR32" s="117"/>
      <c r="GS32" s="117"/>
      <c r="GT32" s="117"/>
      <c r="GU32" s="117"/>
      <c r="GV32" s="117"/>
      <c r="GW32" s="117"/>
      <c r="GX32" s="117"/>
      <c r="GY32" s="117"/>
      <c r="GZ32" s="117"/>
      <c r="HA32" s="117"/>
      <c r="HB32" s="117"/>
      <c r="HC32" s="117"/>
      <c r="HD32" s="117"/>
      <c r="HE32" s="117"/>
      <c r="HF32" s="117"/>
      <c r="HG32" s="117"/>
      <c r="HH32" s="117"/>
      <c r="HI32" s="117"/>
      <c r="HJ32" s="117"/>
      <c r="HK32" s="117"/>
      <c r="HL32" s="117"/>
      <c r="HM32" s="117"/>
      <c r="HN32" s="117"/>
      <c r="HO32" s="117"/>
      <c r="HP32" s="117"/>
      <c r="HQ32" s="117"/>
      <c r="HR32" s="117"/>
      <c r="HS32" s="117"/>
      <c r="HT32" s="117"/>
      <c r="HU32" s="117"/>
      <c r="HV32" s="117"/>
      <c r="HW32" s="117"/>
      <c r="HX32" s="117"/>
      <c r="HY32" s="117"/>
      <c r="HZ32" s="117"/>
      <c r="IA32" s="117"/>
      <c r="IB32" s="117"/>
      <c r="IC32" s="117"/>
    </row>
    <row r="33" spans="1:237" ht="13.5" thickBot="1" x14ac:dyDescent="0.25">
      <c r="A33" s="1244"/>
      <c r="B33" s="901" t="s">
        <v>197</v>
      </c>
      <c r="C33" s="902"/>
      <c r="D33" s="902"/>
      <c r="E33" s="902"/>
      <c r="F33" s="955"/>
      <c r="G33" s="884"/>
      <c r="H33" s="955"/>
      <c r="I33" s="884"/>
      <c r="J33" s="211">
        <f t="shared" si="44"/>
        <v>0</v>
      </c>
      <c r="K33" s="212">
        <f t="shared" si="46"/>
        <v>0</v>
      </c>
      <c r="S33" s="725"/>
      <c r="T33" s="725"/>
      <c r="U33" s="725"/>
      <c r="W33" s="127"/>
      <c r="X33" s="127"/>
      <c r="Y33" s="47"/>
      <c r="Z33" s="47"/>
      <c r="AA33" s="47"/>
      <c r="AB33" s="47"/>
      <c r="AC33" s="47"/>
      <c r="AD33" s="47"/>
      <c r="AE33" s="47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612" t="s">
        <v>105</v>
      </c>
      <c r="BB33" s="921" t="e">
        <f>IF('Mercruiser 2016 POP Upsell'!#REF!&gt;=1,BF33,"")</f>
        <v>#REF!</v>
      </c>
      <c r="BC33" s="921" t="e">
        <f>IF('Mercruiser 2016 POP Upsell'!#REF!&gt;=1,BG33,"")</f>
        <v>#REF!</v>
      </c>
      <c r="BD33" s="921" t="e">
        <f>IF('Mercruiser 2016 POP Upsell'!#REF!&gt;=1,BH33,"")</f>
        <v>#REF!</v>
      </c>
      <c r="BE33" s="921" t="e">
        <f>IF('Mercruiser 2016 POP Upsell'!#REF!&gt;=1,BI33,"")</f>
        <v>#REF!</v>
      </c>
      <c r="BF33" s="621">
        <v>1400</v>
      </c>
      <c r="BG33" s="621">
        <v>1600</v>
      </c>
      <c r="BH33" s="621">
        <v>2040</v>
      </c>
      <c r="BI33" s="621">
        <v>2330</v>
      </c>
      <c r="BJ33" s="619" t="e">
        <f>IF('Mercruiser 2016 POP Upsell'!#REF!&gt;=1,BN33,"")</f>
        <v>#REF!</v>
      </c>
      <c r="BK33" s="619" t="e">
        <f>IF('Mercruiser 2016 POP Upsell'!#REF!&gt;=1,BO33,"")</f>
        <v>#REF!</v>
      </c>
      <c r="BL33" s="619"/>
      <c r="BM33" s="619"/>
      <c r="BN33" s="621">
        <f t="shared" si="47"/>
        <v>2800</v>
      </c>
      <c r="BO33" s="621">
        <f t="shared" si="47"/>
        <v>3200</v>
      </c>
      <c r="BP33" s="621"/>
      <c r="BQ33" s="621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  <c r="CG33" s="179"/>
      <c r="CH33" s="179"/>
      <c r="CI33" s="179"/>
      <c r="CJ33" s="179"/>
      <c r="CK33" s="179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79"/>
      <c r="DL33" s="179"/>
      <c r="DM33" s="179"/>
      <c r="DN33" s="179"/>
      <c r="DO33" s="179"/>
      <c r="DP33" s="179"/>
      <c r="DQ33" s="179"/>
      <c r="DR33" s="179"/>
      <c r="DS33" s="179"/>
      <c r="DT33" s="179"/>
      <c r="DU33" s="179"/>
      <c r="DV33" s="179"/>
      <c r="DW33" s="179"/>
      <c r="DX33" s="179"/>
      <c r="DY33" s="179"/>
      <c r="DZ33" s="179"/>
      <c r="EA33" s="179"/>
      <c r="EB33" s="179"/>
      <c r="EC33" s="179"/>
      <c r="ED33" s="179"/>
      <c r="EE33" s="179"/>
      <c r="EF33" s="179"/>
      <c r="EG33" s="179"/>
      <c r="EH33" s="179"/>
      <c r="EI33" s="179"/>
      <c r="EJ33" s="179"/>
      <c r="EK33" s="179"/>
      <c r="EL33" s="179"/>
      <c r="EM33" s="179"/>
      <c r="EN33" s="179"/>
      <c r="EO33" s="179"/>
      <c r="EP33" s="179"/>
      <c r="EQ33" s="179"/>
      <c r="ER33" s="179"/>
      <c r="ES33" s="179"/>
      <c r="ET33" s="179"/>
      <c r="EU33" s="179"/>
      <c r="EV33" s="179"/>
      <c r="EW33" s="179"/>
      <c r="EX33" s="179"/>
      <c r="EY33" s="179"/>
      <c r="EZ33" s="179"/>
      <c r="FA33" s="179"/>
      <c r="FB33" s="179"/>
      <c r="FC33" s="179"/>
      <c r="FD33" s="179"/>
      <c r="FE33" s="179"/>
      <c r="FF33" s="179"/>
      <c r="FG33" s="179"/>
      <c r="FH33" s="179"/>
      <c r="FI33" s="179"/>
      <c r="FJ33" s="179"/>
      <c r="FK33" s="179"/>
      <c r="FL33" s="179"/>
      <c r="FM33" s="179"/>
      <c r="FN33" s="179"/>
      <c r="FO33" s="179"/>
      <c r="FP33" s="179"/>
      <c r="FQ33" s="179"/>
      <c r="FR33" s="179"/>
      <c r="FS33" s="179"/>
      <c r="FT33" s="179"/>
      <c r="FU33" s="179"/>
      <c r="FV33" s="179"/>
      <c r="FW33" s="179"/>
      <c r="FX33" s="179"/>
      <c r="FY33" s="179"/>
      <c r="FZ33" s="179"/>
      <c r="GA33" s="179"/>
      <c r="GB33" s="179"/>
      <c r="GC33" s="179"/>
      <c r="GD33" s="179"/>
      <c r="GE33" s="179"/>
      <c r="GF33" s="179"/>
      <c r="GG33" s="179"/>
      <c r="GH33" s="179"/>
      <c r="GI33" s="179"/>
      <c r="GJ33" s="179"/>
      <c r="GK33" s="179"/>
      <c r="GL33" s="179"/>
      <c r="GM33" s="179"/>
      <c r="GN33" s="179"/>
      <c r="GO33" s="179"/>
      <c r="GP33" s="179"/>
      <c r="GQ33" s="179"/>
      <c r="GR33" s="179"/>
      <c r="GS33" s="179"/>
      <c r="GT33" s="179"/>
      <c r="GU33" s="179"/>
      <c r="GV33" s="179"/>
      <c r="GW33" s="179"/>
      <c r="GX33" s="179"/>
      <c r="GY33" s="179"/>
      <c r="GZ33" s="179"/>
      <c r="HA33" s="179"/>
      <c r="HB33" s="179"/>
      <c r="HC33" s="179"/>
      <c r="HD33" s="179"/>
      <c r="HE33" s="179"/>
      <c r="HF33" s="179"/>
      <c r="HG33" s="179"/>
      <c r="HH33" s="179"/>
      <c r="HI33" s="179"/>
      <c r="HJ33" s="179"/>
      <c r="HK33" s="179"/>
      <c r="HL33" s="179"/>
      <c r="HM33" s="179"/>
      <c r="HN33" s="179"/>
      <c r="HO33" s="179"/>
      <c r="HP33" s="179"/>
      <c r="HQ33" s="179"/>
      <c r="HR33" s="179"/>
      <c r="HS33" s="179"/>
      <c r="HT33" s="179"/>
      <c r="HU33" s="179"/>
      <c r="HV33" s="179"/>
      <c r="HW33" s="179"/>
      <c r="HX33" s="179"/>
      <c r="HY33" s="179"/>
      <c r="HZ33" s="179"/>
      <c r="IA33" s="179"/>
      <c r="IB33" s="179"/>
      <c r="IC33" s="179"/>
    </row>
    <row r="34" spans="1:237" s="125" customFormat="1" x14ac:dyDescent="0.2">
      <c r="A34" s="1244"/>
      <c r="B34" s="901" t="s">
        <v>125</v>
      </c>
      <c r="C34" s="902"/>
      <c r="D34" s="902"/>
      <c r="E34" s="902"/>
      <c r="F34" s="955"/>
      <c r="G34" s="955"/>
      <c r="H34" s="955"/>
      <c r="I34" s="955"/>
      <c r="J34" s="211">
        <f t="shared" si="44"/>
        <v>0</v>
      </c>
      <c r="K34" s="212">
        <f>SUM(BJ18:BK18)+SUM(BC18:BD18)</f>
        <v>0</v>
      </c>
      <c r="S34" s="725"/>
      <c r="T34" s="725"/>
      <c r="U34" s="725"/>
      <c r="V34" s="123"/>
      <c r="W34" s="127"/>
      <c r="X34" s="127"/>
      <c r="Y34" s="47"/>
      <c r="Z34" s="47"/>
      <c r="AA34" s="47"/>
      <c r="AB34" s="47"/>
      <c r="AC34" s="47"/>
      <c r="AD34" s="47"/>
      <c r="AE34" s="47"/>
      <c r="AF34" s="103"/>
      <c r="AG34" s="45"/>
      <c r="AH34" s="45"/>
      <c r="AI34" s="45"/>
      <c r="AJ34" s="103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46"/>
      <c r="BB34" s="924"/>
      <c r="BC34" s="924"/>
      <c r="BD34" s="924"/>
      <c r="BE34" s="924"/>
      <c r="BF34" s="622"/>
      <c r="BG34" s="622"/>
      <c r="BH34" s="622"/>
      <c r="BI34" s="622"/>
      <c r="BJ34" s="34"/>
      <c r="BK34" s="34"/>
      <c r="BL34" s="34"/>
      <c r="BM34" s="34"/>
      <c r="BN34" s="622"/>
      <c r="BO34" s="622"/>
      <c r="BP34" s="622"/>
      <c r="BQ34" s="622"/>
      <c r="BR34" s="117"/>
      <c r="BS34" s="117"/>
      <c r="BT34" s="117"/>
      <c r="BU34" s="117"/>
      <c r="BV34" s="117"/>
      <c r="BW34" s="117"/>
      <c r="BX34" s="117"/>
      <c r="BY34" s="117"/>
      <c r="BZ34" s="117"/>
      <c r="CA34" s="117"/>
      <c r="CB34" s="117"/>
      <c r="CC34" s="117"/>
      <c r="CD34" s="117"/>
      <c r="CE34" s="117"/>
      <c r="CF34" s="117"/>
      <c r="CG34" s="117"/>
      <c r="CH34" s="117"/>
      <c r="CI34" s="117"/>
      <c r="CJ34" s="117"/>
      <c r="CK34" s="117"/>
      <c r="CL34" s="117"/>
      <c r="CM34" s="117"/>
      <c r="CN34" s="117"/>
      <c r="CO34" s="117"/>
      <c r="CP34" s="117"/>
      <c r="CQ34" s="117"/>
      <c r="CR34" s="117"/>
      <c r="CS34" s="117"/>
      <c r="CT34" s="117"/>
      <c r="CU34" s="117"/>
      <c r="CV34" s="117"/>
      <c r="CW34" s="117"/>
      <c r="CX34" s="117"/>
      <c r="CY34" s="117"/>
      <c r="CZ34" s="117"/>
      <c r="DA34" s="117"/>
      <c r="DB34" s="117"/>
      <c r="DC34" s="117"/>
      <c r="DD34" s="117"/>
      <c r="DE34" s="117"/>
      <c r="DF34" s="117"/>
      <c r="DG34" s="117"/>
      <c r="DH34" s="117"/>
      <c r="DI34" s="117"/>
      <c r="DJ34" s="117"/>
      <c r="DK34" s="117"/>
      <c r="DL34" s="117"/>
      <c r="DM34" s="117"/>
      <c r="DN34" s="117"/>
      <c r="DO34" s="117"/>
      <c r="DP34" s="117"/>
      <c r="DQ34" s="117"/>
      <c r="DR34" s="117"/>
      <c r="DS34" s="117"/>
      <c r="DT34" s="117"/>
      <c r="DU34" s="117"/>
      <c r="DV34" s="117"/>
      <c r="DW34" s="117"/>
      <c r="DX34" s="117"/>
      <c r="DY34" s="117"/>
      <c r="DZ34" s="117"/>
      <c r="EA34" s="117"/>
      <c r="EB34" s="117"/>
      <c r="EC34" s="117"/>
      <c r="ED34" s="117"/>
      <c r="EE34" s="117"/>
      <c r="EF34" s="117"/>
      <c r="EG34" s="117"/>
      <c r="EH34" s="117"/>
      <c r="EI34" s="117"/>
      <c r="EJ34" s="117"/>
      <c r="EK34" s="117"/>
      <c r="EL34" s="117"/>
      <c r="EM34" s="117"/>
      <c r="EN34" s="117"/>
      <c r="EO34" s="117"/>
      <c r="EP34" s="117"/>
      <c r="EQ34" s="117"/>
      <c r="ER34" s="117"/>
      <c r="ES34" s="117"/>
      <c r="ET34" s="117"/>
      <c r="EU34" s="117"/>
      <c r="EV34" s="117"/>
      <c r="EW34" s="117"/>
      <c r="EX34" s="117"/>
      <c r="EY34" s="117"/>
      <c r="EZ34" s="117"/>
      <c r="FA34" s="117"/>
      <c r="FB34" s="117"/>
      <c r="FC34" s="117"/>
      <c r="FD34" s="117"/>
      <c r="FE34" s="117"/>
      <c r="FF34" s="117"/>
      <c r="FG34" s="117"/>
      <c r="FH34" s="117"/>
      <c r="FI34" s="117"/>
      <c r="FJ34" s="117"/>
      <c r="FK34" s="117"/>
      <c r="FL34" s="117"/>
      <c r="FM34" s="117"/>
      <c r="FN34" s="117"/>
      <c r="FO34" s="117"/>
      <c r="FP34" s="117"/>
      <c r="FQ34" s="117"/>
      <c r="FR34" s="117"/>
      <c r="FS34" s="117"/>
      <c r="FT34" s="117"/>
      <c r="FU34" s="117"/>
      <c r="FV34" s="117"/>
      <c r="FW34" s="117"/>
      <c r="FX34" s="117"/>
      <c r="FY34" s="117"/>
      <c r="FZ34" s="117"/>
      <c r="GA34" s="117"/>
      <c r="GB34" s="117"/>
      <c r="GC34" s="117"/>
      <c r="GD34" s="117"/>
      <c r="GE34" s="117"/>
      <c r="GF34" s="117"/>
      <c r="GG34" s="117"/>
      <c r="GH34" s="117"/>
      <c r="GI34" s="117"/>
      <c r="GJ34" s="117"/>
      <c r="GK34" s="117"/>
      <c r="GL34" s="117"/>
      <c r="GM34" s="117"/>
      <c r="GN34" s="117"/>
      <c r="GO34" s="117"/>
      <c r="GP34" s="117"/>
      <c r="GQ34" s="117"/>
      <c r="GR34" s="117"/>
      <c r="GS34" s="117"/>
      <c r="GT34" s="117"/>
      <c r="GU34" s="117"/>
      <c r="GV34" s="117"/>
      <c r="GW34" s="117"/>
      <c r="GX34" s="117"/>
      <c r="GY34" s="117"/>
      <c r="GZ34" s="117"/>
      <c r="HA34" s="117"/>
      <c r="HB34" s="117"/>
      <c r="HC34" s="117"/>
      <c r="HD34" s="117"/>
      <c r="HE34" s="117"/>
      <c r="HF34" s="117"/>
      <c r="HG34" s="117"/>
      <c r="HH34" s="117"/>
      <c r="HI34" s="117"/>
      <c r="HJ34" s="117"/>
      <c r="HK34" s="117"/>
      <c r="HL34" s="117"/>
      <c r="HM34" s="117"/>
      <c r="HN34" s="117"/>
      <c r="HO34" s="117"/>
      <c r="HP34" s="117"/>
      <c r="HQ34" s="117"/>
      <c r="HR34" s="117"/>
      <c r="HS34" s="117"/>
      <c r="HT34" s="117"/>
      <c r="HU34" s="117"/>
      <c r="HV34" s="117"/>
      <c r="HW34" s="117"/>
      <c r="HX34" s="117"/>
      <c r="HY34" s="117"/>
      <c r="HZ34" s="117"/>
      <c r="IA34" s="117"/>
      <c r="IB34" s="117"/>
      <c r="IC34" s="117"/>
    </row>
    <row r="35" spans="1:237" s="132" customFormat="1" x14ac:dyDescent="0.2">
      <c r="A35" s="1244"/>
      <c r="B35" s="901" t="s">
        <v>100</v>
      </c>
      <c r="C35" s="902"/>
      <c r="D35" s="902"/>
      <c r="E35" s="902"/>
      <c r="F35" s="957"/>
      <c r="G35" s="957"/>
      <c r="H35" s="957"/>
      <c r="I35" s="957"/>
      <c r="J35" s="211">
        <f>K35/2</f>
        <v>0</v>
      </c>
      <c r="K35" s="212">
        <f>SUM(BJ19:BK19)+SUM(BC19:BD19)</f>
        <v>0</v>
      </c>
      <c r="S35" s="725"/>
      <c r="T35" s="725"/>
      <c r="U35" s="725"/>
      <c r="V35" s="294"/>
      <c r="W35" s="628"/>
      <c r="X35" s="628"/>
      <c r="Y35" s="47"/>
      <c r="Z35" s="47"/>
      <c r="AA35" s="629"/>
      <c r="AB35" s="629"/>
      <c r="AC35" s="629"/>
      <c r="AD35" s="629"/>
      <c r="AE35" s="629"/>
      <c r="AF35" s="303"/>
      <c r="AG35" s="303"/>
      <c r="AH35" s="303"/>
      <c r="AI35" s="303"/>
      <c r="AJ35" s="629"/>
      <c r="AK35" s="629"/>
      <c r="AL35" s="629"/>
      <c r="AM35" s="629"/>
      <c r="AN35" s="629"/>
      <c r="AO35" s="629"/>
      <c r="AP35" s="629"/>
      <c r="AQ35" s="629"/>
      <c r="AR35" s="629"/>
      <c r="AS35" s="629"/>
      <c r="AT35" s="629"/>
      <c r="AU35" s="629"/>
      <c r="AV35" s="629"/>
      <c r="AW35" s="629"/>
      <c r="AX35" s="629"/>
      <c r="AY35" s="629"/>
      <c r="AZ35" s="629"/>
      <c r="BA35" s="46"/>
      <c r="BB35" s="924"/>
      <c r="BC35" s="924"/>
      <c r="BD35" s="924"/>
      <c r="BE35" s="924"/>
      <c r="BF35" s="622"/>
      <c r="BG35" s="622"/>
      <c r="BH35" s="622"/>
      <c r="BI35" s="622"/>
      <c r="BJ35" s="34"/>
      <c r="BK35" s="34"/>
      <c r="BL35" s="34"/>
      <c r="BM35" s="34"/>
      <c r="BN35" s="622"/>
      <c r="BO35" s="622"/>
      <c r="BP35" s="622"/>
      <c r="BQ35" s="622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  <c r="CD35" s="117"/>
      <c r="CE35" s="117"/>
      <c r="CF35" s="117"/>
      <c r="CG35" s="117"/>
      <c r="CH35" s="117"/>
      <c r="CI35" s="117"/>
      <c r="CJ35" s="117"/>
      <c r="CK35" s="117"/>
      <c r="CL35" s="117"/>
      <c r="CM35" s="117"/>
      <c r="CN35" s="117"/>
      <c r="CO35" s="117"/>
      <c r="CP35" s="117"/>
      <c r="CQ35" s="117"/>
      <c r="CR35" s="117"/>
      <c r="CS35" s="117"/>
      <c r="CT35" s="117"/>
      <c r="CU35" s="117"/>
      <c r="CV35" s="117"/>
      <c r="CW35" s="117"/>
      <c r="CX35" s="117"/>
      <c r="CY35" s="117"/>
      <c r="CZ35" s="117"/>
      <c r="DA35" s="117"/>
      <c r="DB35" s="117"/>
      <c r="DC35" s="117"/>
      <c r="DD35" s="117"/>
      <c r="DE35" s="117"/>
      <c r="DF35" s="117"/>
      <c r="DG35" s="117"/>
      <c r="DH35" s="117"/>
      <c r="DI35" s="117"/>
      <c r="DJ35" s="117"/>
      <c r="DK35" s="117"/>
      <c r="DL35" s="117"/>
      <c r="DM35" s="117"/>
      <c r="DN35" s="117"/>
      <c r="DO35" s="117"/>
      <c r="DP35" s="117"/>
      <c r="DQ35" s="117"/>
      <c r="DR35" s="117"/>
      <c r="DS35" s="117"/>
      <c r="DT35" s="117"/>
      <c r="DU35" s="117"/>
      <c r="DV35" s="117"/>
      <c r="DW35" s="117"/>
      <c r="DX35" s="117"/>
      <c r="DY35" s="117"/>
      <c r="DZ35" s="117"/>
      <c r="EA35" s="117"/>
      <c r="EB35" s="117"/>
      <c r="EC35" s="117"/>
      <c r="ED35" s="117"/>
      <c r="EE35" s="117"/>
      <c r="EF35" s="117"/>
      <c r="EG35" s="117"/>
      <c r="EH35" s="117"/>
      <c r="EI35" s="117"/>
      <c r="EJ35" s="117"/>
      <c r="EK35" s="117"/>
      <c r="EL35" s="117"/>
      <c r="EM35" s="117"/>
      <c r="EN35" s="117"/>
      <c r="EO35" s="117"/>
      <c r="EP35" s="117"/>
      <c r="EQ35" s="117"/>
      <c r="ER35" s="117"/>
      <c r="ES35" s="117"/>
      <c r="ET35" s="117"/>
      <c r="EU35" s="117"/>
      <c r="EV35" s="117"/>
      <c r="EW35" s="117"/>
      <c r="EX35" s="117"/>
      <c r="EY35" s="117"/>
      <c r="EZ35" s="117"/>
      <c r="FA35" s="117"/>
      <c r="FB35" s="117"/>
      <c r="FC35" s="117"/>
      <c r="FD35" s="117"/>
      <c r="FE35" s="117"/>
      <c r="FF35" s="117"/>
      <c r="FG35" s="117"/>
      <c r="FH35" s="117"/>
      <c r="FI35" s="117"/>
      <c r="FJ35" s="117"/>
      <c r="FK35" s="117"/>
      <c r="FL35" s="117"/>
      <c r="FM35" s="117"/>
      <c r="FN35" s="117"/>
      <c r="FO35" s="117"/>
      <c r="FP35" s="117"/>
      <c r="FQ35" s="117"/>
      <c r="FR35" s="117"/>
      <c r="FS35" s="117"/>
      <c r="FT35" s="117"/>
      <c r="FU35" s="117"/>
      <c r="FV35" s="117"/>
      <c r="FW35" s="117"/>
      <c r="FX35" s="117"/>
      <c r="FY35" s="117"/>
      <c r="FZ35" s="117"/>
      <c r="GA35" s="117"/>
      <c r="GB35" s="117"/>
      <c r="GC35" s="117"/>
      <c r="GD35" s="117"/>
      <c r="GE35" s="117"/>
      <c r="GF35" s="117"/>
      <c r="GG35" s="117"/>
      <c r="GH35" s="117"/>
      <c r="GI35" s="117"/>
      <c r="GJ35" s="117"/>
      <c r="GK35" s="117"/>
      <c r="GL35" s="117"/>
      <c r="GM35" s="117"/>
      <c r="GN35" s="117"/>
      <c r="GO35" s="117"/>
      <c r="GP35" s="117"/>
      <c r="GQ35" s="117"/>
      <c r="GR35" s="117"/>
      <c r="GS35" s="117"/>
      <c r="GT35" s="117"/>
      <c r="GU35" s="117"/>
      <c r="GV35" s="117"/>
      <c r="GW35" s="117"/>
      <c r="GX35" s="117"/>
      <c r="GY35" s="117"/>
      <c r="GZ35" s="117"/>
      <c r="HA35" s="117"/>
      <c r="HB35" s="117"/>
      <c r="HC35" s="117"/>
      <c r="HD35" s="117"/>
      <c r="HE35" s="117"/>
      <c r="HF35" s="117"/>
      <c r="HG35" s="117"/>
      <c r="HH35" s="117"/>
      <c r="HI35" s="117"/>
      <c r="HJ35" s="117"/>
      <c r="HK35" s="117"/>
      <c r="HL35" s="117"/>
      <c r="HM35" s="117"/>
      <c r="HN35" s="117"/>
      <c r="HO35" s="117"/>
      <c r="HP35" s="117"/>
      <c r="HQ35" s="117"/>
      <c r="HR35" s="117"/>
      <c r="HS35" s="117"/>
      <c r="HT35" s="117"/>
      <c r="HU35" s="117"/>
      <c r="HV35" s="117"/>
      <c r="HW35" s="117"/>
      <c r="HX35" s="117"/>
      <c r="HY35" s="117"/>
      <c r="HZ35" s="117"/>
      <c r="IA35" s="117"/>
      <c r="IB35" s="117"/>
      <c r="IC35" s="117"/>
    </row>
    <row r="36" spans="1:237" s="132" customFormat="1" ht="13.5" thickBot="1" x14ac:dyDescent="0.25">
      <c r="A36" s="1245"/>
      <c r="B36" s="903" t="s">
        <v>79</v>
      </c>
      <c r="C36" s="904"/>
      <c r="D36" s="904"/>
      <c r="E36" s="904"/>
      <c r="F36" s="954"/>
      <c r="G36" s="954"/>
      <c r="H36" s="954" t="s">
        <v>15</v>
      </c>
      <c r="I36" s="954" t="s">
        <v>15</v>
      </c>
      <c r="J36" s="236">
        <f t="shared" si="44"/>
        <v>0</v>
      </c>
      <c r="K36" s="212">
        <f>SUM(BJ20:BK20)+SUM(BC20:BD20)</f>
        <v>0</v>
      </c>
      <c r="S36" s="725"/>
      <c r="T36" s="725"/>
      <c r="U36" s="725"/>
      <c r="V36" s="294"/>
      <c r="W36" s="628"/>
      <c r="X36" s="628"/>
      <c r="Y36" s="47"/>
      <c r="Z36" s="47"/>
      <c r="AA36" s="629"/>
      <c r="AB36" s="629"/>
      <c r="AC36" s="629"/>
      <c r="AD36" s="629"/>
      <c r="AE36" s="629"/>
      <c r="AF36" s="303"/>
      <c r="AG36" s="303"/>
      <c r="AH36" s="303"/>
      <c r="AI36" s="303"/>
      <c r="AJ36" s="629"/>
      <c r="AK36" s="629"/>
      <c r="AL36" s="629"/>
      <c r="AM36" s="629"/>
      <c r="AN36" s="629"/>
      <c r="AO36" s="629"/>
      <c r="AP36" s="629"/>
      <c r="AQ36" s="629"/>
      <c r="AR36" s="629"/>
      <c r="AS36" s="629"/>
      <c r="AT36" s="629"/>
      <c r="AU36" s="629"/>
      <c r="AV36" s="629"/>
      <c r="AW36" s="629"/>
      <c r="AX36" s="629"/>
      <c r="AY36" s="629"/>
      <c r="AZ36" s="629"/>
      <c r="BA36" s="125"/>
      <c r="BB36" s="924"/>
      <c r="BC36" s="924"/>
      <c r="BD36" s="924"/>
      <c r="BE36" s="924"/>
      <c r="BF36" s="622"/>
      <c r="BG36" s="622"/>
      <c r="BH36" s="622"/>
      <c r="BI36" s="622"/>
      <c r="BJ36" s="34"/>
      <c r="BK36" s="34"/>
      <c r="BL36" s="34"/>
      <c r="BM36" s="34"/>
      <c r="BN36" s="622"/>
      <c r="BO36" s="622"/>
      <c r="BP36" s="622"/>
      <c r="BQ36" s="622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  <c r="EK36" s="183"/>
      <c r="EL36" s="183"/>
      <c r="EM36" s="183"/>
      <c r="EN36" s="183"/>
      <c r="EO36" s="183"/>
      <c r="EP36" s="183"/>
      <c r="EQ36" s="183"/>
      <c r="ER36" s="183"/>
      <c r="ES36" s="183"/>
      <c r="ET36" s="183"/>
      <c r="EU36" s="183"/>
      <c r="EV36" s="183"/>
      <c r="EW36" s="183"/>
      <c r="EX36" s="183"/>
      <c r="EY36" s="183"/>
      <c r="EZ36" s="183"/>
      <c r="FA36" s="183"/>
      <c r="FB36" s="183"/>
      <c r="FC36" s="183"/>
      <c r="FD36" s="183"/>
      <c r="FE36" s="183"/>
      <c r="FF36" s="183"/>
      <c r="FG36" s="183"/>
      <c r="FH36" s="183"/>
      <c r="FI36" s="183"/>
      <c r="FJ36" s="183"/>
      <c r="FK36" s="183"/>
      <c r="FL36" s="183"/>
      <c r="FM36" s="183"/>
      <c r="FN36" s="183"/>
      <c r="FO36" s="183"/>
      <c r="FP36" s="183"/>
      <c r="FQ36" s="183"/>
      <c r="FR36" s="183"/>
      <c r="FS36" s="183"/>
      <c r="FT36" s="183"/>
      <c r="FU36" s="183"/>
      <c r="FV36" s="183"/>
      <c r="FW36" s="183"/>
      <c r="FX36" s="183"/>
      <c r="FY36" s="183"/>
      <c r="FZ36" s="183"/>
      <c r="GA36" s="183"/>
      <c r="GB36" s="183"/>
      <c r="GC36" s="183"/>
      <c r="GD36" s="183"/>
      <c r="GE36" s="183"/>
      <c r="GF36" s="183"/>
      <c r="GG36" s="183"/>
      <c r="GH36" s="183"/>
      <c r="GI36" s="183"/>
      <c r="GJ36" s="183"/>
      <c r="GK36" s="183"/>
      <c r="GL36" s="183"/>
      <c r="GM36" s="183"/>
      <c r="GN36" s="183"/>
      <c r="GO36" s="183"/>
      <c r="GP36" s="183"/>
      <c r="GQ36" s="183"/>
      <c r="GR36" s="183"/>
      <c r="GS36" s="183"/>
      <c r="GT36" s="183"/>
      <c r="GU36" s="183"/>
      <c r="GV36" s="183"/>
      <c r="GW36" s="183"/>
      <c r="GX36" s="183"/>
      <c r="GY36" s="183"/>
      <c r="GZ36" s="183"/>
      <c r="HA36" s="183"/>
      <c r="HB36" s="183"/>
      <c r="HC36" s="183"/>
      <c r="HD36" s="183"/>
      <c r="HE36" s="183"/>
      <c r="HF36" s="183"/>
      <c r="HG36" s="183"/>
      <c r="HH36" s="183"/>
      <c r="HI36" s="183"/>
      <c r="HJ36" s="183"/>
      <c r="HK36" s="183"/>
      <c r="HL36" s="183"/>
      <c r="HM36" s="183"/>
      <c r="HN36" s="183"/>
      <c r="HO36" s="183"/>
      <c r="HP36" s="183"/>
      <c r="HQ36" s="183"/>
      <c r="HR36" s="183"/>
      <c r="HS36" s="183"/>
      <c r="HT36" s="183"/>
      <c r="HU36" s="183"/>
      <c r="HV36" s="183"/>
      <c r="HW36" s="183"/>
      <c r="HX36" s="183"/>
      <c r="HY36" s="183"/>
      <c r="HZ36" s="183"/>
      <c r="IA36" s="183"/>
      <c r="IB36" s="183"/>
      <c r="IC36" s="183"/>
    </row>
    <row r="37" spans="1:237" s="132" customFormat="1" ht="13.5" thickBot="1" x14ac:dyDescent="0.25">
      <c r="A37" s="616"/>
      <c r="B37" s="1026"/>
      <c r="C37" s="1026"/>
      <c r="F37" s="125"/>
      <c r="G37" s="218"/>
      <c r="H37" s="218"/>
      <c r="I37" s="117"/>
      <c r="J37" s="117"/>
      <c r="M37" s="24"/>
      <c r="S37" s="725"/>
      <c r="T37" s="725"/>
      <c r="U37" s="725"/>
      <c r="AD37" s="629"/>
      <c r="AE37" s="629"/>
      <c r="AF37" s="303"/>
      <c r="AG37" s="303"/>
      <c r="AH37" s="303"/>
      <c r="AI37" s="303"/>
      <c r="AJ37" s="629"/>
      <c r="AK37" s="629"/>
      <c r="AL37" s="629"/>
      <c r="AM37" s="629"/>
      <c r="AN37" s="629"/>
      <c r="AO37" s="629"/>
      <c r="AP37" s="629"/>
      <c r="AQ37" s="629"/>
      <c r="AR37" s="629"/>
      <c r="AS37" s="629"/>
      <c r="AT37" s="629"/>
      <c r="AU37" s="629"/>
      <c r="AV37" s="629"/>
      <c r="AW37" s="629"/>
      <c r="AX37" s="629"/>
      <c r="AY37" s="629"/>
      <c r="AZ37" s="629"/>
      <c r="BA37" s="637" t="s">
        <v>107</v>
      </c>
      <c r="BB37" s="925" t="str">
        <f>IF('Mercruiser 2016 POP Upsell'!F46&gt;=1,BF37,"")</f>
        <v/>
      </c>
      <c r="BC37" s="925" t="str">
        <f>IF('Mercruiser 2016 POP Upsell'!G46&gt;=1,BG37,"")</f>
        <v/>
      </c>
      <c r="BD37" s="925" t="str">
        <f>IF('Mercruiser 2016 POP Upsell'!H46&gt;=1,BH37,"")</f>
        <v/>
      </c>
      <c r="BE37" s="925" t="str">
        <f>IF('Mercruiser 2016 POP Upsell'!I46&gt;=1,BI37,"")</f>
        <v/>
      </c>
      <c r="BF37" s="621">
        <v>400</v>
      </c>
      <c r="BG37" s="621">
        <v>400</v>
      </c>
      <c r="BH37" s="621">
        <v>400</v>
      </c>
      <c r="BI37" s="621">
        <v>400</v>
      </c>
      <c r="BJ37" s="624" t="str">
        <f>IF('Mercruiser 2016 POP Upsell'!F46="x",BN37,"")</f>
        <v/>
      </c>
      <c r="BK37" s="624" t="str">
        <f>IF('Mercruiser 2016 POP Upsell'!G46="x",BO37,"")</f>
        <v/>
      </c>
      <c r="BL37" s="624"/>
      <c r="BM37" s="624"/>
      <c r="BN37" s="621">
        <v>400</v>
      </c>
      <c r="BO37" s="621">
        <v>400</v>
      </c>
      <c r="BP37" s="621"/>
      <c r="BQ37" s="621"/>
      <c r="BR37" s="117"/>
      <c r="BS37" s="117"/>
      <c r="BT37" s="117"/>
      <c r="BU37" s="117"/>
      <c r="BV37" s="117"/>
      <c r="BW37" s="117"/>
      <c r="BX37" s="117"/>
      <c r="BY37" s="117"/>
      <c r="BZ37" s="117"/>
      <c r="CA37" s="117"/>
      <c r="CB37" s="117"/>
      <c r="CC37" s="117"/>
      <c r="CD37" s="117"/>
      <c r="CE37" s="117"/>
      <c r="CF37" s="117"/>
      <c r="CG37" s="117"/>
      <c r="CH37" s="117"/>
      <c r="CI37" s="117"/>
      <c r="CJ37" s="117"/>
      <c r="CK37" s="117"/>
      <c r="CL37" s="117"/>
      <c r="CM37" s="117"/>
      <c r="CN37" s="117"/>
      <c r="CO37" s="117"/>
      <c r="CP37" s="117"/>
      <c r="CQ37" s="117"/>
      <c r="CR37" s="117"/>
      <c r="CS37" s="117"/>
      <c r="CT37" s="117"/>
      <c r="CU37" s="117"/>
      <c r="CV37" s="117"/>
      <c r="CW37" s="117"/>
      <c r="CX37" s="117"/>
      <c r="CY37" s="117"/>
      <c r="CZ37" s="117"/>
      <c r="DA37" s="117"/>
      <c r="DB37" s="117"/>
      <c r="DC37" s="117"/>
      <c r="DD37" s="117"/>
      <c r="DE37" s="117"/>
      <c r="DF37" s="117"/>
      <c r="DG37" s="117"/>
      <c r="DH37" s="117"/>
      <c r="DI37" s="117"/>
      <c r="DJ37" s="117"/>
      <c r="DK37" s="117"/>
      <c r="DL37" s="117"/>
      <c r="DM37" s="117"/>
      <c r="DN37" s="117"/>
      <c r="DO37" s="117"/>
      <c r="DP37" s="117"/>
      <c r="DQ37" s="117"/>
      <c r="DR37" s="117"/>
      <c r="DS37" s="117"/>
      <c r="DT37" s="117"/>
      <c r="DU37" s="117"/>
      <c r="DV37" s="117"/>
      <c r="DW37" s="117"/>
      <c r="DX37" s="117"/>
      <c r="DY37" s="117"/>
      <c r="DZ37" s="117"/>
      <c r="EA37" s="117"/>
      <c r="EB37" s="117"/>
      <c r="EC37" s="117"/>
      <c r="ED37" s="117"/>
      <c r="EE37" s="117"/>
      <c r="EF37" s="117"/>
      <c r="EG37" s="117"/>
      <c r="EH37" s="117"/>
      <c r="EI37" s="117"/>
      <c r="EJ37" s="117"/>
      <c r="EK37" s="117"/>
      <c r="EL37" s="117"/>
      <c r="EM37" s="117"/>
      <c r="EN37" s="117"/>
      <c r="EO37" s="117"/>
      <c r="EP37" s="117"/>
      <c r="EQ37" s="117"/>
      <c r="ER37" s="117"/>
      <c r="ES37" s="117"/>
      <c r="ET37" s="117"/>
      <c r="EU37" s="117"/>
      <c r="EV37" s="117"/>
      <c r="EW37" s="117"/>
      <c r="EX37" s="117"/>
      <c r="EY37" s="117"/>
      <c r="EZ37" s="117"/>
      <c r="FA37" s="117"/>
      <c r="FB37" s="117"/>
      <c r="FC37" s="117"/>
      <c r="FD37" s="117"/>
      <c r="FE37" s="117"/>
      <c r="FF37" s="117"/>
      <c r="FG37" s="117"/>
      <c r="FH37" s="117"/>
      <c r="FI37" s="117"/>
      <c r="FJ37" s="117"/>
      <c r="FK37" s="117"/>
      <c r="FL37" s="117"/>
      <c r="FM37" s="117"/>
      <c r="FN37" s="117"/>
      <c r="FO37" s="117"/>
      <c r="FP37" s="117"/>
      <c r="FQ37" s="117"/>
      <c r="FR37" s="117"/>
      <c r="FS37" s="117"/>
      <c r="FT37" s="117"/>
      <c r="FU37" s="117"/>
      <c r="FV37" s="117"/>
      <c r="FW37" s="117"/>
      <c r="FX37" s="117"/>
      <c r="FY37" s="117"/>
      <c r="FZ37" s="117"/>
      <c r="GA37" s="117"/>
      <c r="GB37" s="117"/>
      <c r="GC37" s="117"/>
      <c r="GD37" s="117"/>
      <c r="GE37" s="117"/>
      <c r="GF37" s="117"/>
      <c r="GG37" s="117"/>
      <c r="GH37" s="117"/>
      <c r="GI37" s="117"/>
      <c r="GJ37" s="117"/>
      <c r="GK37" s="117"/>
      <c r="GL37" s="117"/>
      <c r="GM37" s="117"/>
      <c r="GN37" s="117"/>
      <c r="GO37" s="117"/>
      <c r="GP37" s="117"/>
      <c r="GQ37" s="117"/>
      <c r="GR37" s="117"/>
      <c r="GS37" s="117"/>
      <c r="GT37" s="117"/>
      <c r="GU37" s="117"/>
      <c r="GV37" s="117"/>
      <c r="GW37" s="117"/>
      <c r="GX37" s="117"/>
      <c r="GY37" s="117"/>
      <c r="GZ37" s="117"/>
      <c r="HA37" s="117"/>
      <c r="HB37" s="117"/>
      <c r="HC37" s="117"/>
      <c r="HD37" s="117"/>
      <c r="HE37" s="117"/>
      <c r="HF37" s="117"/>
      <c r="HG37" s="117"/>
      <c r="HH37" s="117"/>
      <c r="HI37" s="117"/>
      <c r="HJ37" s="117"/>
      <c r="HK37" s="117"/>
      <c r="HL37" s="117"/>
      <c r="HM37" s="117"/>
      <c r="HN37" s="117"/>
      <c r="HO37" s="117"/>
      <c r="HP37" s="117"/>
      <c r="HQ37" s="117"/>
      <c r="HR37" s="117"/>
      <c r="HS37" s="117"/>
      <c r="HT37" s="117"/>
      <c r="HU37" s="117"/>
      <c r="HV37" s="117"/>
      <c r="HW37" s="117"/>
      <c r="HX37" s="117"/>
      <c r="HY37" s="117"/>
      <c r="HZ37" s="117"/>
      <c r="IA37" s="117"/>
      <c r="IB37" s="117"/>
      <c r="IC37" s="117"/>
    </row>
    <row r="38" spans="1:237" s="132" customFormat="1" ht="13.5" thickBot="1" x14ac:dyDescent="0.25">
      <c r="A38" s="25"/>
      <c r="B38" s="213"/>
      <c r="C38" s="213"/>
      <c r="G38" s="26"/>
      <c r="H38" s="26"/>
      <c r="I38" s="183"/>
      <c r="J38" s="183"/>
      <c r="S38" s="725"/>
      <c r="T38" s="725"/>
      <c r="U38" s="725"/>
      <c r="AD38" s="629"/>
      <c r="AE38" s="629"/>
      <c r="AF38" s="303"/>
      <c r="AG38" s="303"/>
      <c r="AH38" s="303"/>
      <c r="AI38" s="303"/>
      <c r="AJ38" s="629"/>
      <c r="AK38" s="629"/>
      <c r="AL38" s="629"/>
      <c r="AM38" s="629"/>
      <c r="AN38" s="629"/>
      <c r="AO38" s="629"/>
      <c r="AP38" s="629"/>
      <c r="AQ38" s="629"/>
      <c r="AR38" s="629"/>
      <c r="AS38" s="629"/>
      <c r="AT38" s="629"/>
      <c r="AU38" s="629"/>
      <c r="AV38" s="629"/>
      <c r="AW38" s="629"/>
      <c r="AX38" s="629"/>
      <c r="AY38" s="629"/>
      <c r="AZ38" s="629"/>
      <c r="BA38" s="213"/>
      <c r="BB38" s="922"/>
      <c r="BC38" s="922"/>
      <c r="BD38" s="922"/>
      <c r="BE38" s="922"/>
      <c r="BF38" s="38"/>
      <c r="BG38" s="38"/>
      <c r="BH38" s="38"/>
      <c r="BI38" s="38"/>
      <c r="BJ38" s="33"/>
      <c r="BK38" s="33"/>
      <c r="BL38" s="33"/>
      <c r="BM38" s="33"/>
      <c r="BN38" s="38"/>
      <c r="BO38" s="38"/>
      <c r="BP38" s="38"/>
      <c r="BQ38" s="38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7"/>
      <c r="CG38" s="117"/>
      <c r="CH38" s="117"/>
      <c r="CI38" s="117"/>
      <c r="CJ38" s="117"/>
      <c r="CK38" s="117"/>
      <c r="CL38" s="117"/>
      <c r="CM38" s="117"/>
      <c r="CN38" s="117"/>
      <c r="CO38" s="117"/>
      <c r="CP38" s="117"/>
      <c r="CQ38" s="117"/>
      <c r="CR38" s="117"/>
      <c r="CS38" s="117"/>
      <c r="CT38" s="117"/>
      <c r="CU38" s="117"/>
      <c r="CV38" s="117"/>
      <c r="CW38" s="117"/>
      <c r="CX38" s="117"/>
      <c r="CY38" s="117"/>
      <c r="CZ38" s="117"/>
      <c r="DA38" s="117"/>
      <c r="DB38" s="117"/>
      <c r="DC38" s="117"/>
      <c r="DD38" s="117"/>
      <c r="DE38" s="117"/>
      <c r="DF38" s="117"/>
      <c r="DG38" s="117"/>
      <c r="DH38" s="117"/>
      <c r="DI38" s="117"/>
      <c r="DJ38" s="117"/>
      <c r="DK38" s="117"/>
      <c r="DL38" s="117"/>
      <c r="DM38" s="117"/>
      <c r="DN38" s="117"/>
      <c r="DO38" s="117"/>
      <c r="DP38" s="117"/>
      <c r="DQ38" s="117"/>
      <c r="DR38" s="117"/>
      <c r="DS38" s="117"/>
      <c r="DT38" s="117"/>
      <c r="DU38" s="117"/>
      <c r="DV38" s="117"/>
      <c r="DW38" s="117"/>
      <c r="DX38" s="117"/>
      <c r="DY38" s="117"/>
      <c r="DZ38" s="117"/>
      <c r="EA38" s="117"/>
      <c r="EB38" s="117"/>
      <c r="EC38" s="117"/>
      <c r="ED38" s="117"/>
      <c r="EE38" s="117"/>
      <c r="EF38" s="117"/>
      <c r="EG38" s="117"/>
      <c r="EH38" s="117"/>
      <c r="EI38" s="117"/>
      <c r="EJ38" s="117"/>
      <c r="EK38" s="117"/>
      <c r="EL38" s="117"/>
      <c r="EM38" s="117"/>
      <c r="EN38" s="117"/>
      <c r="EO38" s="117"/>
      <c r="EP38" s="117"/>
      <c r="EQ38" s="117"/>
      <c r="ER38" s="117"/>
      <c r="ES38" s="117"/>
      <c r="ET38" s="117"/>
      <c r="EU38" s="117"/>
      <c r="EV38" s="117"/>
      <c r="EW38" s="117"/>
      <c r="EX38" s="117"/>
      <c r="EY38" s="117"/>
      <c r="EZ38" s="117"/>
      <c r="FA38" s="117"/>
      <c r="FB38" s="117"/>
      <c r="FC38" s="117"/>
      <c r="FD38" s="117"/>
      <c r="FE38" s="117"/>
      <c r="FF38" s="117"/>
      <c r="FG38" s="117"/>
      <c r="FH38" s="117"/>
      <c r="FI38" s="117"/>
      <c r="FJ38" s="117"/>
      <c r="FK38" s="117"/>
      <c r="FL38" s="117"/>
      <c r="FM38" s="117"/>
      <c r="FN38" s="117"/>
      <c r="FO38" s="117"/>
      <c r="FP38" s="117"/>
      <c r="FQ38" s="117"/>
      <c r="FR38" s="117"/>
      <c r="FS38" s="117"/>
      <c r="FT38" s="117"/>
      <c r="FU38" s="117"/>
      <c r="FV38" s="117"/>
      <c r="FW38" s="117"/>
      <c r="FX38" s="117"/>
      <c r="FY38" s="117"/>
      <c r="FZ38" s="117"/>
      <c r="GA38" s="117"/>
      <c r="GB38" s="117"/>
      <c r="GC38" s="117"/>
      <c r="GD38" s="117"/>
      <c r="GE38" s="117"/>
      <c r="GF38" s="117"/>
      <c r="GG38" s="117"/>
      <c r="GH38" s="117"/>
      <c r="GI38" s="117"/>
      <c r="GJ38" s="117"/>
      <c r="GK38" s="117"/>
      <c r="GL38" s="117"/>
      <c r="GM38" s="117"/>
      <c r="GN38" s="117"/>
      <c r="GO38" s="117"/>
      <c r="GP38" s="117"/>
      <c r="GQ38" s="117"/>
      <c r="GR38" s="117"/>
      <c r="GS38" s="117"/>
      <c r="GT38" s="117"/>
      <c r="GU38" s="117"/>
      <c r="GV38" s="117"/>
      <c r="GW38" s="117"/>
      <c r="GX38" s="117"/>
      <c r="GY38" s="117"/>
      <c r="GZ38" s="117"/>
      <c r="HA38" s="117"/>
      <c r="HB38" s="117"/>
      <c r="HC38" s="117"/>
      <c r="HD38" s="117"/>
      <c r="HE38" s="117"/>
      <c r="HF38" s="117"/>
      <c r="HG38" s="117"/>
      <c r="HH38" s="117"/>
      <c r="HI38" s="117"/>
      <c r="HJ38" s="117"/>
      <c r="HK38" s="117"/>
      <c r="HL38" s="117"/>
      <c r="HM38" s="117"/>
      <c r="HN38" s="117"/>
      <c r="HO38" s="117"/>
      <c r="HP38" s="117"/>
      <c r="HQ38" s="117"/>
      <c r="HR38" s="117"/>
      <c r="HS38" s="117"/>
      <c r="HT38" s="117"/>
      <c r="HU38" s="117"/>
      <c r="HV38" s="117"/>
      <c r="HW38" s="117"/>
      <c r="HX38" s="117"/>
      <c r="HY38" s="117"/>
      <c r="HZ38" s="117"/>
      <c r="IA38" s="117"/>
      <c r="IB38" s="117"/>
      <c r="IC38" s="117"/>
    </row>
    <row r="39" spans="1:237" s="132" customFormat="1" ht="13.5" thickBot="1" x14ac:dyDescent="0.25">
      <c r="A39" s="494" t="s">
        <v>126</v>
      </c>
      <c r="B39" s="670"/>
      <c r="C39" s="670"/>
      <c r="F39" s="1242" t="s">
        <v>199</v>
      </c>
      <c r="G39" s="1242"/>
      <c r="H39" s="1242" t="s">
        <v>200</v>
      </c>
      <c r="I39" s="1242"/>
      <c r="J39" s="670"/>
      <c r="S39" s="725"/>
      <c r="T39" s="725"/>
      <c r="U39" s="725"/>
      <c r="V39" s="294"/>
      <c r="W39" s="628"/>
      <c r="X39" s="628"/>
      <c r="Y39" s="47"/>
      <c r="Z39" s="47"/>
      <c r="AA39" s="629"/>
      <c r="AB39" s="629"/>
      <c r="AC39" s="629"/>
      <c r="AD39" s="629"/>
      <c r="AE39" s="629"/>
      <c r="AF39" s="303"/>
      <c r="AG39" s="303"/>
      <c r="AH39" s="303"/>
      <c r="AI39" s="303"/>
      <c r="AJ39" s="629"/>
      <c r="AK39" s="629"/>
      <c r="AL39" s="629"/>
      <c r="AM39" s="629"/>
      <c r="AN39" s="629"/>
      <c r="AO39" s="629"/>
      <c r="AP39" s="629"/>
      <c r="AQ39" s="629"/>
      <c r="AR39" s="629"/>
      <c r="AS39" s="629"/>
      <c r="AT39" s="629"/>
      <c r="AU39" s="629"/>
      <c r="AV39" s="629"/>
      <c r="AW39" s="629"/>
      <c r="AX39" s="629"/>
      <c r="AY39" s="629"/>
      <c r="AZ39" s="629"/>
      <c r="BA39" s="638" t="s">
        <v>127</v>
      </c>
      <c r="BB39" s="923" t="str">
        <f>IF('Mercruiser 2016 POP Upsell'!F48&gt;=1,BF39,"")</f>
        <v/>
      </c>
      <c r="BC39" s="923" t="str">
        <f>IF('Mercruiser 2016 POP Upsell'!G48&gt;=1,BG39,"")</f>
        <v/>
      </c>
      <c r="BD39" s="923" t="str">
        <f>IF('Mercruiser 2016 POP Upsell'!H48&gt;=1,BH39,"")</f>
        <v/>
      </c>
      <c r="BE39" s="923" t="str">
        <f>IF('Mercruiser 2016 POP Upsell'!I48&gt;=1,BI39,"")</f>
        <v/>
      </c>
      <c r="BF39" s="653">
        <v>500</v>
      </c>
      <c r="BG39" s="621">
        <v>500</v>
      </c>
      <c r="BH39" s="653">
        <v>500</v>
      </c>
      <c r="BI39" s="621">
        <v>500</v>
      </c>
      <c r="BJ39" s="619" t="str">
        <f>IF('Mercruiser 2016 POP Upsell'!V36="x",BN39,"")</f>
        <v/>
      </c>
      <c r="BK39" s="619" t="str">
        <f>IF('Mercruiser 2016 POP Upsell'!G48="x",BO39,"")</f>
        <v/>
      </c>
      <c r="BL39" s="917"/>
      <c r="BM39" s="917"/>
      <c r="BN39" s="653" t="s">
        <v>15</v>
      </c>
      <c r="BO39" s="621">
        <v>500</v>
      </c>
      <c r="BP39" s="653"/>
      <c r="BQ39" s="621"/>
      <c r="BR39" s="183"/>
      <c r="BS39" s="183"/>
      <c r="BT39" s="183"/>
      <c r="BU39" s="183"/>
      <c r="BV39" s="183"/>
      <c r="BW39" s="183"/>
      <c r="BX39" s="183"/>
      <c r="BY39" s="183"/>
      <c r="BZ39" s="183"/>
      <c r="CA39" s="183"/>
      <c r="CB39" s="183"/>
      <c r="CC39" s="183"/>
      <c r="CD39" s="183"/>
      <c r="CE39" s="183"/>
      <c r="CF39" s="183"/>
      <c r="CG39" s="183"/>
      <c r="CH39" s="183"/>
      <c r="CI39" s="183"/>
      <c r="CJ39" s="183"/>
      <c r="CK39" s="183"/>
      <c r="CL39" s="183"/>
      <c r="CM39" s="183"/>
      <c r="CN39" s="183"/>
      <c r="CO39" s="183"/>
      <c r="CP39" s="183"/>
      <c r="CQ39" s="183"/>
      <c r="CR39" s="183"/>
      <c r="CS39" s="183"/>
      <c r="CT39" s="183"/>
      <c r="CU39" s="183"/>
      <c r="CV39" s="183"/>
      <c r="CW39" s="183"/>
      <c r="CX39" s="183"/>
      <c r="CY39" s="183"/>
      <c r="CZ39" s="183"/>
      <c r="DA39" s="183"/>
      <c r="DB39" s="183"/>
      <c r="DC39" s="183"/>
      <c r="DD39" s="183"/>
      <c r="DE39" s="183"/>
      <c r="DF39" s="183"/>
      <c r="DG39" s="183"/>
      <c r="DH39" s="183"/>
      <c r="DI39" s="183"/>
      <c r="DJ39" s="183"/>
      <c r="DK39" s="183"/>
      <c r="DL39" s="183"/>
      <c r="DM39" s="183"/>
      <c r="DN39" s="183"/>
      <c r="DO39" s="183"/>
      <c r="DP39" s="183"/>
      <c r="DQ39" s="183"/>
      <c r="DR39" s="183"/>
      <c r="DS39" s="183"/>
      <c r="DT39" s="183"/>
      <c r="DU39" s="183"/>
      <c r="DV39" s="183"/>
      <c r="DW39" s="183"/>
      <c r="DX39" s="183"/>
      <c r="DY39" s="183"/>
      <c r="DZ39" s="183"/>
      <c r="EA39" s="183"/>
      <c r="EB39" s="183"/>
      <c r="EC39" s="183"/>
      <c r="ED39" s="183"/>
      <c r="EE39" s="183"/>
      <c r="EF39" s="183"/>
      <c r="EG39" s="183"/>
      <c r="EH39" s="183"/>
      <c r="EI39" s="183"/>
      <c r="EJ39" s="183"/>
      <c r="EK39" s="183"/>
      <c r="EL39" s="183"/>
      <c r="EM39" s="183"/>
      <c r="EN39" s="183"/>
      <c r="EO39" s="183"/>
      <c r="EP39" s="183"/>
      <c r="EQ39" s="183"/>
      <c r="ER39" s="183"/>
      <c r="ES39" s="183"/>
      <c r="ET39" s="183"/>
      <c r="EU39" s="183"/>
      <c r="EV39" s="183"/>
      <c r="EW39" s="183"/>
      <c r="EX39" s="183"/>
      <c r="EY39" s="183"/>
      <c r="EZ39" s="183"/>
      <c r="FA39" s="183"/>
      <c r="FB39" s="183"/>
      <c r="FC39" s="183"/>
      <c r="FD39" s="183"/>
      <c r="FE39" s="183"/>
      <c r="FF39" s="183"/>
      <c r="FG39" s="183"/>
      <c r="FH39" s="183"/>
      <c r="FI39" s="183"/>
      <c r="FJ39" s="183"/>
      <c r="FK39" s="183"/>
      <c r="FL39" s="183"/>
      <c r="FM39" s="183"/>
      <c r="FN39" s="183"/>
      <c r="FO39" s="183"/>
      <c r="FP39" s="183"/>
      <c r="FQ39" s="183"/>
      <c r="FR39" s="183"/>
      <c r="FS39" s="183"/>
      <c r="FT39" s="183"/>
      <c r="FU39" s="183"/>
      <c r="FV39" s="183"/>
      <c r="FW39" s="183"/>
      <c r="FX39" s="183"/>
      <c r="FY39" s="183"/>
      <c r="FZ39" s="183"/>
      <c r="GA39" s="183"/>
      <c r="GB39" s="183"/>
      <c r="GC39" s="183"/>
      <c r="GD39" s="183"/>
      <c r="GE39" s="183"/>
      <c r="GF39" s="183"/>
      <c r="GG39" s="183"/>
      <c r="GH39" s="183"/>
      <c r="GI39" s="183"/>
      <c r="GJ39" s="183"/>
      <c r="GK39" s="183"/>
      <c r="GL39" s="183"/>
      <c r="GM39" s="183"/>
      <c r="GN39" s="183"/>
      <c r="GO39" s="183"/>
      <c r="GP39" s="183"/>
      <c r="GQ39" s="183"/>
      <c r="GR39" s="183"/>
      <c r="GS39" s="183"/>
      <c r="GT39" s="183"/>
      <c r="GU39" s="183"/>
      <c r="GV39" s="183"/>
      <c r="GW39" s="183"/>
      <c r="GX39" s="183"/>
      <c r="GY39" s="183"/>
      <c r="GZ39" s="183"/>
      <c r="HA39" s="183"/>
      <c r="HB39" s="183"/>
      <c r="HC39" s="183"/>
      <c r="HD39" s="183"/>
      <c r="HE39" s="183"/>
      <c r="HF39" s="183"/>
      <c r="HG39" s="183"/>
      <c r="HH39" s="183"/>
      <c r="HI39" s="183"/>
      <c r="HJ39" s="183"/>
      <c r="HK39" s="183"/>
      <c r="HL39" s="183"/>
      <c r="HM39" s="183"/>
      <c r="HN39" s="183"/>
      <c r="HO39" s="183"/>
      <c r="HP39" s="183"/>
      <c r="HQ39" s="183"/>
      <c r="HR39" s="183"/>
      <c r="HS39" s="183"/>
      <c r="HT39" s="183"/>
      <c r="HU39" s="183"/>
      <c r="HV39" s="183"/>
      <c r="HW39" s="183"/>
      <c r="HX39" s="183"/>
      <c r="HY39" s="183"/>
      <c r="HZ39" s="183"/>
      <c r="IA39" s="183"/>
      <c r="IB39" s="183"/>
      <c r="IC39" s="183"/>
    </row>
    <row r="40" spans="1:237" s="132" customFormat="1" ht="12.75" customHeight="1" thickBot="1" x14ac:dyDescent="0.25">
      <c r="A40" s="1010" t="s">
        <v>101</v>
      </c>
      <c r="B40" s="905" t="s">
        <v>102</v>
      </c>
      <c r="C40" s="906"/>
      <c r="D40" s="906"/>
      <c r="E40" s="906"/>
      <c r="F40" s="592" t="s">
        <v>83</v>
      </c>
      <c r="G40" s="592" t="s">
        <v>84</v>
      </c>
      <c r="H40" s="592" t="s">
        <v>83</v>
      </c>
      <c r="I40" s="592" t="s">
        <v>84</v>
      </c>
      <c r="J40" s="684"/>
      <c r="K40" s="703"/>
      <c r="S40" s="725"/>
      <c r="T40" s="725"/>
      <c r="U40" s="725"/>
      <c r="V40" s="294"/>
      <c r="W40" s="628"/>
      <c r="X40" s="628"/>
      <c r="Y40" s="47"/>
      <c r="Z40" s="47"/>
      <c r="AA40" s="629"/>
      <c r="AB40" s="629"/>
      <c r="AC40" s="629"/>
      <c r="AD40" s="629"/>
      <c r="AE40" s="629"/>
      <c r="AF40" s="303"/>
      <c r="AG40" s="303"/>
      <c r="AH40" s="303"/>
      <c r="AI40" s="303"/>
      <c r="AJ40" s="629"/>
      <c r="AK40" s="629"/>
      <c r="AL40" s="629"/>
      <c r="AM40" s="629"/>
      <c r="AN40" s="629"/>
      <c r="AO40" s="629"/>
      <c r="AP40" s="629"/>
      <c r="AQ40" s="629"/>
      <c r="AR40" s="629"/>
      <c r="AS40" s="629"/>
      <c r="AT40" s="629"/>
      <c r="AU40" s="629"/>
      <c r="AV40" s="629"/>
      <c r="AW40" s="629"/>
      <c r="AX40" s="629"/>
      <c r="AY40" s="629"/>
      <c r="AZ40" s="629"/>
      <c r="BA40" s="639" t="s">
        <v>128</v>
      </c>
      <c r="BB40" s="923" t="e">
        <f>IF('Mercruiser 2016 POP Upsell'!#REF!&gt;=1,BF40,"")</f>
        <v>#REF!</v>
      </c>
      <c r="BC40" s="923" t="e">
        <f>IF('Mercruiser 2016 POP Upsell'!#REF!&gt;=1,BG40,"")</f>
        <v>#REF!</v>
      </c>
      <c r="BD40" s="923" t="e">
        <f>IF('Mercruiser 2016 POP Upsell'!#REF!&gt;=1,BH40,"")</f>
        <v>#REF!</v>
      </c>
      <c r="BE40" s="923" t="e">
        <f>IF('Mercruiser 2016 POP Upsell'!#REF!&gt;=1,BI40,"")</f>
        <v>#REF!</v>
      </c>
      <c r="BF40" s="650">
        <v>900</v>
      </c>
      <c r="BG40" s="621">
        <v>900</v>
      </c>
      <c r="BH40" s="650">
        <v>900</v>
      </c>
      <c r="BI40" s="621">
        <v>900</v>
      </c>
      <c r="BJ40" s="158" t="str">
        <f>IF('Mercruiser 2016 POP Upsell'!V37="x",BN40,"")</f>
        <v/>
      </c>
      <c r="BK40" s="619" t="e">
        <f>IF('Mercruiser 2016 POP Upsell'!#REF!="x",BO40,"")</f>
        <v>#REF!</v>
      </c>
      <c r="BL40" s="917"/>
      <c r="BM40" s="917"/>
      <c r="BN40" s="650" t="s">
        <v>15</v>
      </c>
      <c r="BO40" s="621">
        <v>900</v>
      </c>
      <c r="BP40" s="650"/>
      <c r="BQ40" s="621"/>
      <c r="BR40" s="117"/>
      <c r="BS40" s="117"/>
      <c r="BT40" s="117"/>
      <c r="BU40" s="117"/>
      <c r="BV40" s="117"/>
      <c r="BW40" s="117"/>
      <c r="BX40" s="117"/>
      <c r="BY40" s="117"/>
      <c r="BZ40" s="117"/>
      <c r="CA40" s="117"/>
      <c r="CB40" s="117"/>
      <c r="CC40" s="117"/>
      <c r="CD40" s="117"/>
      <c r="CE40" s="117"/>
      <c r="CF40" s="117"/>
      <c r="CG40" s="117"/>
      <c r="CH40" s="117"/>
      <c r="CI40" s="117"/>
      <c r="CJ40" s="117"/>
      <c r="CK40" s="117"/>
      <c r="CL40" s="117"/>
      <c r="CM40" s="117"/>
      <c r="CN40" s="117"/>
      <c r="CO40" s="117"/>
      <c r="CP40" s="117"/>
      <c r="CQ40" s="117"/>
      <c r="CR40" s="117"/>
      <c r="CS40" s="117"/>
      <c r="CT40" s="117"/>
      <c r="CU40" s="117"/>
      <c r="CV40" s="117"/>
      <c r="CW40" s="117"/>
      <c r="CX40" s="117"/>
      <c r="CY40" s="117"/>
      <c r="CZ40" s="117"/>
      <c r="DA40" s="117"/>
      <c r="DB40" s="117"/>
      <c r="DC40" s="117"/>
      <c r="DD40" s="117"/>
      <c r="DE40" s="117"/>
      <c r="DF40" s="117"/>
      <c r="DG40" s="117"/>
      <c r="DH40" s="117"/>
      <c r="DI40" s="117"/>
      <c r="DJ40" s="117"/>
      <c r="DK40" s="117"/>
      <c r="DL40" s="117"/>
      <c r="DM40" s="117"/>
      <c r="DN40" s="117"/>
      <c r="DO40" s="117"/>
      <c r="DP40" s="117"/>
      <c r="DQ40" s="117"/>
      <c r="DR40" s="117"/>
      <c r="DS40" s="117"/>
      <c r="DT40" s="117"/>
      <c r="DU40" s="117"/>
      <c r="DV40" s="117"/>
      <c r="DW40" s="117"/>
      <c r="DX40" s="117"/>
      <c r="DY40" s="117"/>
      <c r="DZ40" s="117"/>
      <c r="EA40" s="117"/>
      <c r="EB40" s="117"/>
      <c r="EC40" s="117"/>
      <c r="ED40" s="117"/>
      <c r="EE40" s="117"/>
      <c r="EF40" s="117"/>
      <c r="EG40" s="117"/>
      <c r="EH40" s="117"/>
      <c r="EI40" s="117"/>
      <c r="EJ40" s="117"/>
      <c r="EK40" s="117"/>
      <c r="EL40" s="117"/>
      <c r="EM40" s="117"/>
      <c r="EN40" s="117"/>
      <c r="EO40" s="117"/>
      <c r="EP40" s="117"/>
      <c r="EQ40" s="117"/>
      <c r="ER40" s="117"/>
      <c r="ES40" s="117"/>
      <c r="ET40" s="117"/>
      <c r="EU40" s="117"/>
      <c r="EV40" s="117"/>
      <c r="EW40" s="117"/>
      <c r="EX40" s="117"/>
      <c r="EY40" s="117"/>
      <c r="EZ40" s="117"/>
      <c r="FA40" s="117"/>
      <c r="FB40" s="117"/>
      <c r="FC40" s="117"/>
      <c r="FD40" s="117"/>
      <c r="FE40" s="117"/>
      <c r="FF40" s="117"/>
      <c r="FG40" s="117"/>
      <c r="FH40" s="117"/>
      <c r="FI40" s="117"/>
      <c r="FJ40" s="117"/>
      <c r="FK40" s="117"/>
      <c r="FL40" s="117"/>
      <c r="FM40" s="117"/>
      <c r="FN40" s="117"/>
      <c r="FO40" s="117"/>
      <c r="FP40" s="117"/>
      <c r="FQ40" s="117"/>
      <c r="FR40" s="117"/>
      <c r="FS40" s="117"/>
      <c r="FT40" s="117"/>
      <c r="FU40" s="117"/>
      <c r="FV40" s="117"/>
      <c r="FW40" s="117"/>
      <c r="FX40" s="117"/>
      <c r="FY40" s="117"/>
      <c r="FZ40" s="117"/>
      <c r="GA40" s="117"/>
      <c r="GB40" s="117"/>
      <c r="GC40" s="117"/>
      <c r="GD40" s="117"/>
      <c r="GE40" s="117"/>
      <c r="GF40" s="117"/>
      <c r="GG40" s="117"/>
      <c r="GH40" s="117"/>
      <c r="GI40" s="117"/>
      <c r="GJ40" s="117"/>
      <c r="GK40" s="117"/>
      <c r="GL40" s="117"/>
      <c r="GM40" s="117"/>
      <c r="GN40" s="117"/>
      <c r="GO40" s="117"/>
      <c r="GP40" s="117"/>
      <c r="GQ40" s="117"/>
      <c r="GR40" s="117"/>
      <c r="GS40" s="117"/>
      <c r="GT40" s="117"/>
      <c r="GU40" s="117"/>
      <c r="GV40" s="117"/>
      <c r="GW40" s="117"/>
      <c r="GX40" s="117"/>
      <c r="GY40" s="117"/>
      <c r="GZ40" s="117"/>
      <c r="HA40" s="117"/>
      <c r="HB40" s="117"/>
      <c r="HC40" s="117"/>
      <c r="HD40" s="117"/>
      <c r="HE40" s="117"/>
      <c r="HF40" s="117"/>
      <c r="HG40" s="117"/>
      <c r="HH40" s="117"/>
      <c r="HI40" s="117"/>
      <c r="HJ40" s="117"/>
      <c r="HK40" s="117"/>
      <c r="HL40" s="117"/>
      <c r="HM40" s="117"/>
      <c r="HN40" s="117"/>
      <c r="HO40" s="117"/>
      <c r="HP40" s="117"/>
      <c r="HQ40" s="117"/>
      <c r="HR40" s="117"/>
      <c r="HS40" s="117"/>
      <c r="HT40" s="117"/>
      <c r="HU40" s="117"/>
      <c r="HV40" s="117"/>
      <c r="HW40" s="117"/>
      <c r="HX40" s="117"/>
      <c r="HY40" s="117"/>
      <c r="HZ40" s="117"/>
      <c r="IA40" s="117"/>
      <c r="IB40" s="117"/>
      <c r="IC40" s="117"/>
    </row>
    <row r="41" spans="1:237" s="132" customFormat="1" ht="13.5" customHeight="1" thickBot="1" x14ac:dyDescent="0.25">
      <c r="A41" s="1012"/>
      <c r="B41" s="907" t="s">
        <v>103</v>
      </c>
      <c r="C41" s="908"/>
      <c r="D41" s="908"/>
      <c r="E41" s="908"/>
      <c r="F41" s="938">
        <v>0</v>
      </c>
      <c r="G41" s="937">
        <v>0</v>
      </c>
      <c r="H41" s="938">
        <v>0</v>
      </c>
      <c r="I41" s="938">
        <v>0</v>
      </c>
      <c r="J41" s="700">
        <f>K41/2</f>
        <v>0</v>
      </c>
      <c r="K41" s="685">
        <f>F41*BF26+BG26*G41+H41*BH26+BI26*I41</f>
        <v>0</v>
      </c>
      <c r="S41" s="725"/>
      <c r="T41" s="725"/>
      <c r="U41" s="725"/>
      <c r="V41" s="294"/>
      <c r="W41" s="628"/>
      <c r="X41" s="628"/>
      <c r="Y41" s="47"/>
      <c r="Z41" s="47"/>
      <c r="AA41" s="629"/>
      <c r="AB41" s="629"/>
      <c r="AC41" s="629"/>
      <c r="AD41" s="629"/>
      <c r="AE41" s="629"/>
      <c r="AF41" s="303"/>
      <c r="AG41" s="303"/>
      <c r="AH41" s="303"/>
      <c r="AI41" s="303"/>
      <c r="AJ41" s="629"/>
      <c r="AK41" s="629"/>
      <c r="AL41" s="629"/>
      <c r="AM41" s="629"/>
      <c r="AN41" s="629"/>
      <c r="AO41" s="629"/>
      <c r="AP41" s="629"/>
      <c r="AQ41" s="629"/>
      <c r="AR41" s="629"/>
      <c r="AS41" s="629"/>
      <c r="AT41" s="629"/>
      <c r="AU41" s="629"/>
      <c r="AV41" s="629"/>
      <c r="AW41" s="629"/>
      <c r="AX41" s="629"/>
      <c r="AY41" s="629"/>
      <c r="AZ41" s="629"/>
      <c r="BA41" s="213"/>
      <c r="BB41" s="922"/>
      <c r="BC41" s="922"/>
      <c r="BD41" s="922"/>
      <c r="BE41" s="922"/>
      <c r="BF41" s="38"/>
      <c r="BG41" s="654"/>
      <c r="BH41" s="38"/>
      <c r="BI41" s="654"/>
      <c r="BJ41" s="33"/>
      <c r="BK41" s="33"/>
      <c r="BL41" s="33"/>
      <c r="BM41" s="33"/>
      <c r="BN41" s="38"/>
      <c r="BO41" s="654"/>
      <c r="BP41" s="38"/>
      <c r="BQ41" s="654"/>
      <c r="BR41" s="117"/>
      <c r="BS41" s="117"/>
      <c r="BT41" s="117"/>
      <c r="BU41" s="117"/>
      <c r="BV41" s="117"/>
      <c r="BW41" s="117"/>
      <c r="BX41" s="117"/>
      <c r="BY41" s="117"/>
      <c r="BZ41" s="117"/>
      <c r="CA41" s="117"/>
      <c r="CB41" s="117"/>
      <c r="CC41" s="117"/>
      <c r="CD41" s="117"/>
      <c r="CE41" s="117"/>
      <c r="CF41" s="117"/>
      <c r="CG41" s="117"/>
      <c r="CH41" s="117"/>
      <c r="CI41" s="117"/>
      <c r="CJ41" s="117"/>
      <c r="CK41" s="117"/>
      <c r="CL41" s="117"/>
      <c r="CM41" s="117"/>
      <c r="CN41" s="117"/>
      <c r="CO41" s="117"/>
      <c r="CP41" s="117"/>
      <c r="CQ41" s="117"/>
      <c r="CR41" s="117"/>
      <c r="CS41" s="117"/>
      <c r="CT41" s="117"/>
      <c r="CU41" s="117"/>
      <c r="CV41" s="117"/>
      <c r="CW41" s="117"/>
      <c r="CX41" s="117"/>
      <c r="CY41" s="117"/>
      <c r="CZ41" s="117"/>
      <c r="DA41" s="117"/>
      <c r="DB41" s="117"/>
      <c r="DC41" s="117"/>
      <c r="DD41" s="117"/>
      <c r="DE41" s="117"/>
      <c r="DF41" s="117"/>
      <c r="DG41" s="117"/>
      <c r="DH41" s="117"/>
      <c r="DI41" s="117"/>
      <c r="DJ41" s="117"/>
      <c r="DK41" s="117"/>
      <c r="DL41" s="117"/>
      <c r="DM41" s="117"/>
      <c r="DN41" s="117"/>
      <c r="DO41" s="117"/>
      <c r="DP41" s="117"/>
      <c r="DQ41" s="117"/>
      <c r="DR41" s="117"/>
      <c r="DS41" s="117"/>
      <c r="DT41" s="117"/>
      <c r="DU41" s="117"/>
      <c r="DV41" s="117"/>
      <c r="DW41" s="117"/>
      <c r="DX41" s="117"/>
      <c r="DY41" s="117"/>
      <c r="DZ41" s="117"/>
      <c r="EA41" s="117"/>
      <c r="EB41" s="117"/>
      <c r="EC41" s="117"/>
      <c r="ED41" s="117"/>
      <c r="EE41" s="117"/>
      <c r="EF41" s="117"/>
      <c r="EG41" s="117"/>
      <c r="EH41" s="117"/>
      <c r="EI41" s="117"/>
      <c r="EJ41" s="117"/>
      <c r="EK41" s="117"/>
      <c r="EL41" s="117"/>
      <c r="EM41" s="117"/>
      <c r="EN41" s="117"/>
      <c r="EO41" s="117"/>
      <c r="EP41" s="117"/>
      <c r="EQ41" s="117"/>
      <c r="ER41" s="117"/>
      <c r="ES41" s="117"/>
      <c r="ET41" s="117"/>
      <c r="EU41" s="117"/>
      <c r="EV41" s="117"/>
      <c r="EW41" s="117"/>
      <c r="EX41" s="117"/>
      <c r="EY41" s="117"/>
      <c r="EZ41" s="117"/>
      <c r="FA41" s="117"/>
      <c r="FB41" s="117"/>
      <c r="FC41" s="117"/>
      <c r="FD41" s="117"/>
      <c r="FE41" s="117"/>
      <c r="FF41" s="117"/>
      <c r="FG41" s="117"/>
      <c r="FH41" s="117"/>
      <c r="FI41" s="117"/>
      <c r="FJ41" s="117"/>
      <c r="FK41" s="117"/>
      <c r="FL41" s="117"/>
      <c r="FM41" s="117"/>
      <c r="FN41" s="117"/>
      <c r="FO41" s="117"/>
      <c r="FP41" s="117"/>
      <c r="FQ41" s="117"/>
      <c r="FR41" s="117"/>
      <c r="FS41" s="117"/>
      <c r="FT41" s="117"/>
      <c r="FU41" s="117"/>
      <c r="FV41" s="117"/>
      <c r="FW41" s="117"/>
      <c r="FX41" s="117"/>
      <c r="FY41" s="117"/>
      <c r="FZ41" s="117"/>
      <c r="GA41" s="117"/>
      <c r="GB41" s="117"/>
      <c r="GC41" s="117"/>
      <c r="GD41" s="117"/>
      <c r="GE41" s="117"/>
      <c r="GF41" s="117"/>
      <c r="GG41" s="117"/>
      <c r="GH41" s="117"/>
      <c r="GI41" s="117"/>
      <c r="GJ41" s="117"/>
      <c r="GK41" s="117"/>
      <c r="GL41" s="117"/>
      <c r="GM41" s="117"/>
      <c r="GN41" s="117"/>
      <c r="GO41" s="117"/>
      <c r="GP41" s="117"/>
      <c r="GQ41" s="117"/>
      <c r="GR41" s="117"/>
      <c r="GS41" s="117"/>
      <c r="GT41" s="117"/>
      <c r="GU41" s="117"/>
      <c r="GV41" s="117"/>
      <c r="GW41" s="117"/>
      <c r="GX41" s="117"/>
      <c r="GY41" s="117"/>
      <c r="GZ41" s="117"/>
      <c r="HA41" s="117"/>
      <c r="HB41" s="117"/>
      <c r="HC41" s="117"/>
      <c r="HD41" s="117"/>
      <c r="HE41" s="117"/>
      <c r="HF41" s="117"/>
      <c r="HG41" s="117"/>
      <c r="HH41" s="117"/>
      <c r="HI41" s="117"/>
      <c r="HJ41" s="117"/>
      <c r="HK41" s="117"/>
      <c r="HL41" s="117"/>
      <c r="HM41" s="117"/>
      <c r="HN41" s="117"/>
      <c r="HO41" s="117"/>
      <c r="HP41" s="117"/>
      <c r="HQ41" s="117"/>
      <c r="HR41" s="117"/>
      <c r="HS41" s="117"/>
      <c r="HT41" s="117"/>
      <c r="HU41" s="117"/>
      <c r="HV41" s="117"/>
      <c r="HW41" s="117"/>
      <c r="HX41" s="117"/>
      <c r="HY41" s="117"/>
      <c r="HZ41" s="117"/>
      <c r="IA41" s="117"/>
      <c r="IB41" s="117"/>
      <c r="IC41" s="117"/>
    </row>
    <row r="42" spans="1:237" s="132" customFormat="1" ht="13.5" thickBot="1" x14ac:dyDescent="0.25">
      <c r="A42" s="1012"/>
      <c r="B42" s="909" t="s">
        <v>104</v>
      </c>
      <c r="C42" s="910"/>
      <c r="D42" s="910"/>
      <c r="E42" s="910"/>
      <c r="F42" s="360"/>
      <c r="G42" s="889"/>
      <c r="H42" s="360"/>
      <c r="I42" s="360"/>
      <c r="J42" s="700">
        <f t="shared" ref="J42:J43" si="48">K42/2</f>
        <v>0</v>
      </c>
      <c r="K42" s="353">
        <f t="shared" ref="K42:K43" si="49">F42*BF27+BG27*G42+H42*BH27+BI27*I42</f>
        <v>0</v>
      </c>
      <c r="S42" s="725"/>
      <c r="T42" s="725"/>
      <c r="U42" s="725"/>
      <c r="V42" s="294"/>
      <c r="W42" s="628"/>
      <c r="X42" s="628"/>
      <c r="Y42" s="47"/>
      <c r="Z42" s="47"/>
      <c r="AA42" s="629"/>
      <c r="AB42" s="629"/>
      <c r="AC42" s="629"/>
      <c r="AD42" s="629"/>
      <c r="AE42" s="629"/>
      <c r="AF42" s="303"/>
      <c r="AG42" s="303"/>
      <c r="AH42" s="303"/>
      <c r="AI42" s="303"/>
      <c r="AJ42" s="629"/>
      <c r="AK42" s="629"/>
      <c r="AL42" s="629"/>
      <c r="AM42" s="629"/>
      <c r="AN42" s="629"/>
      <c r="AO42" s="629"/>
      <c r="AP42" s="629"/>
      <c r="AQ42" s="629"/>
      <c r="AR42" s="629"/>
      <c r="AS42" s="629"/>
      <c r="AT42" s="629"/>
      <c r="AU42" s="629"/>
      <c r="AV42" s="629"/>
      <c r="AW42" s="629"/>
      <c r="AX42" s="629"/>
      <c r="AY42" s="629"/>
      <c r="AZ42" s="629"/>
      <c r="BA42" s="638" t="s">
        <v>110</v>
      </c>
      <c r="BB42" s="923" t="str">
        <f>IF('Mercruiser 2016 POP Upsell'!F50&gt;=1,BF42,"")</f>
        <v/>
      </c>
      <c r="BC42" s="923" t="str">
        <f>IF('Mercruiser 2016 POP Upsell'!G50&gt;=1,BG42,"")</f>
        <v/>
      </c>
      <c r="BD42" s="923" t="str">
        <f>IF('Mercruiser 2016 POP Upsell'!H50&gt;=1,BH42,"")</f>
        <v/>
      </c>
      <c r="BE42" s="923" t="str">
        <f>IF('Mercruiser 2016 POP Upsell'!I50&gt;=1,BI42,"")</f>
        <v/>
      </c>
      <c r="BF42" s="931">
        <v>800</v>
      </c>
      <c r="BG42" s="621">
        <v>800</v>
      </c>
      <c r="BH42" s="931">
        <v>800</v>
      </c>
      <c r="BI42" s="621">
        <v>800</v>
      </c>
      <c r="BJ42" s="785" t="str">
        <f>IF('Mercruiser 2016 POP Upsell'!F50="x",BN42,"")</f>
        <v/>
      </c>
      <c r="BK42" s="785" t="str">
        <f>IF('Mercruiser 2016 POP Upsell'!G50="x",BO42,"")</f>
        <v/>
      </c>
      <c r="BL42" s="785"/>
      <c r="BM42" s="785"/>
      <c r="BN42" s="931">
        <v>800</v>
      </c>
      <c r="BO42" s="621">
        <v>800</v>
      </c>
      <c r="BP42" s="621"/>
      <c r="BQ42" s="621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</row>
    <row r="43" spans="1:237" ht="13.5" thickBot="1" x14ac:dyDescent="0.25">
      <c r="A43" s="1012"/>
      <c r="B43" s="911" t="s">
        <v>105</v>
      </c>
      <c r="C43" s="511"/>
      <c r="D43" s="511"/>
      <c r="E43" s="511"/>
      <c r="F43" s="261"/>
      <c r="G43" s="890"/>
      <c r="H43" s="261"/>
      <c r="I43" s="261"/>
      <c r="J43" s="700">
        <f t="shared" si="48"/>
        <v>0</v>
      </c>
      <c r="K43" s="354">
        <f t="shared" si="49"/>
        <v>0</v>
      </c>
      <c r="S43" s="725"/>
      <c r="T43" s="725"/>
      <c r="U43" s="725"/>
      <c r="V43" s="46"/>
      <c r="W43" s="154"/>
      <c r="X43" s="154"/>
      <c r="Y43" s="47"/>
      <c r="Z43" s="47"/>
      <c r="AA43" s="47"/>
      <c r="AB43" s="47"/>
      <c r="AC43" s="47"/>
      <c r="AD43" s="47"/>
      <c r="AE43" s="47"/>
      <c r="AF43" s="45"/>
      <c r="AG43" s="45"/>
      <c r="AH43" s="45"/>
      <c r="AI43" s="45"/>
      <c r="AJ43" s="44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640" t="s">
        <v>111</v>
      </c>
      <c r="BB43" s="926" t="str">
        <f>IF('Mercruiser 2016 POP Upsell'!F51&gt;=1,BF43,"")</f>
        <v/>
      </c>
      <c r="BC43" s="926" t="str">
        <f>IF('Mercruiser 2016 POP Upsell'!G51&gt;=1,BG43,"")</f>
        <v/>
      </c>
      <c r="BD43" s="921" t="str">
        <f>IF('Mercruiser 2016 POP Upsell'!H51&gt;=1,BH43,"")</f>
        <v/>
      </c>
      <c r="BE43" s="921" t="str">
        <f>IF('Mercruiser 2016 POP Upsell'!I51&gt;=1,BI43,"")</f>
        <v/>
      </c>
      <c r="BF43" s="931">
        <v>1200</v>
      </c>
      <c r="BG43" s="621">
        <v>1200</v>
      </c>
      <c r="BH43" s="931">
        <v>1200</v>
      </c>
      <c r="BI43" s="621">
        <v>1200</v>
      </c>
      <c r="BJ43" s="785" t="str">
        <f>IF('Mercruiser 2016 POP Upsell'!F51="x",BN43,"")</f>
        <v/>
      </c>
      <c r="BK43" s="785" t="str">
        <f>IF('Mercruiser 2016 POP Upsell'!G51="x",BO43,"")</f>
        <v/>
      </c>
      <c r="BL43" s="785"/>
      <c r="BM43" s="785"/>
      <c r="BN43" s="931">
        <v>1200</v>
      </c>
      <c r="BO43" s="621">
        <v>1200</v>
      </c>
      <c r="BP43" s="621"/>
      <c r="BQ43" s="621"/>
      <c r="BR43" s="117"/>
      <c r="BS43" s="117"/>
      <c r="BT43" s="117"/>
      <c r="BU43" s="117"/>
      <c r="BV43" s="117"/>
      <c r="BW43" s="117"/>
      <c r="BX43" s="117"/>
      <c r="BY43" s="117"/>
      <c r="BZ43" s="117"/>
      <c r="CA43" s="117"/>
      <c r="CB43" s="117"/>
      <c r="CC43" s="117"/>
      <c r="CD43" s="117"/>
      <c r="CE43" s="117"/>
      <c r="CF43" s="117"/>
      <c r="CG43" s="117"/>
      <c r="CH43" s="117"/>
      <c r="CI43" s="117"/>
      <c r="CJ43" s="117"/>
      <c r="CK43" s="117"/>
      <c r="CL43" s="117"/>
      <c r="CM43" s="117"/>
      <c r="CN43" s="117"/>
      <c r="CO43" s="117"/>
      <c r="CP43" s="117"/>
      <c r="CQ43" s="117"/>
      <c r="CR43" s="117"/>
      <c r="CS43" s="117"/>
      <c r="CT43" s="117"/>
      <c r="CU43" s="117"/>
      <c r="CV43" s="117"/>
      <c r="CW43" s="117"/>
      <c r="CX43" s="117"/>
      <c r="CY43" s="117"/>
      <c r="CZ43" s="117"/>
      <c r="DA43" s="117"/>
      <c r="DB43" s="117"/>
      <c r="DC43" s="117"/>
      <c r="DD43" s="117"/>
      <c r="DE43" s="117"/>
      <c r="DF43" s="117"/>
      <c r="DG43" s="117"/>
      <c r="DH43" s="117"/>
      <c r="DI43" s="117"/>
      <c r="DJ43" s="117"/>
      <c r="DK43" s="117"/>
      <c r="DL43" s="117"/>
      <c r="DM43" s="117"/>
      <c r="DN43" s="117"/>
      <c r="DO43" s="117"/>
      <c r="DP43" s="117"/>
      <c r="DQ43" s="117"/>
      <c r="DR43" s="117"/>
      <c r="DS43" s="117"/>
      <c r="DT43" s="117"/>
      <c r="DU43" s="117"/>
      <c r="DV43" s="117"/>
      <c r="DW43" s="117"/>
      <c r="DX43" s="117"/>
      <c r="DY43" s="117"/>
      <c r="DZ43" s="117"/>
      <c r="EA43" s="117"/>
      <c r="EB43" s="117"/>
      <c r="EC43" s="117"/>
      <c r="ED43" s="117"/>
      <c r="EE43" s="117"/>
      <c r="EF43" s="117"/>
      <c r="EG43" s="117"/>
      <c r="EH43" s="117"/>
      <c r="EI43" s="117"/>
      <c r="EJ43" s="117"/>
      <c r="EK43" s="117"/>
      <c r="EL43" s="117"/>
      <c r="EM43" s="117"/>
      <c r="EN43" s="117"/>
      <c r="EO43" s="117"/>
      <c r="EP43" s="117"/>
      <c r="EQ43" s="117"/>
      <c r="ER43" s="117"/>
      <c r="ES43" s="117"/>
      <c r="ET43" s="117"/>
      <c r="EU43" s="117"/>
      <c r="EV43" s="117"/>
      <c r="EW43" s="117"/>
      <c r="EX43" s="117"/>
      <c r="EY43" s="117"/>
      <c r="EZ43" s="117"/>
      <c r="FA43" s="117"/>
      <c r="FB43" s="117"/>
      <c r="FC43" s="117"/>
      <c r="FD43" s="117"/>
      <c r="FE43" s="117"/>
      <c r="FF43" s="117"/>
      <c r="FG43" s="117"/>
      <c r="FH43" s="117"/>
      <c r="FI43" s="117"/>
      <c r="FJ43" s="117"/>
      <c r="FK43" s="117"/>
      <c r="FL43" s="117"/>
      <c r="FM43" s="117"/>
      <c r="FN43" s="117"/>
      <c r="FO43" s="117"/>
      <c r="FP43" s="117"/>
      <c r="FQ43" s="117"/>
      <c r="FR43" s="117"/>
      <c r="FS43" s="117"/>
      <c r="FT43" s="117"/>
      <c r="FU43" s="117"/>
      <c r="FV43" s="117"/>
      <c r="FW43" s="117"/>
      <c r="FX43" s="117"/>
      <c r="FY43" s="117"/>
      <c r="FZ43" s="117"/>
      <c r="GA43" s="117"/>
      <c r="GB43" s="117"/>
      <c r="GC43" s="117"/>
      <c r="GD43" s="117"/>
      <c r="GE43" s="117"/>
      <c r="GF43" s="117"/>
      <c r="GG43" s="117"/>
      <c r="GH43" s="117"/>
      <c r="GI43" s="117"/>
      <c r="GJ43" s="117"/>
      <c r="GK43" s="117"/>
      <c r="GL43" s="117"/>
      <c r="GM43" s="117"/>
      <c r="GN43" s="117"/>
      <c r="GO43" s="117"/>
      <c r="GP43" s="117"/>
      <c r="GQ43" s="117"/>
      <c r="GR43" s="117"/>
      <c r="GS43" s="117"/>
      <c r="GT43" s="117"/>
      <c r="GU43" s="117"/>
      <c r="GV43" s="117"/>
      <c r="GW43" s="117"/>
      <c r="GX43" s="117"/>
      <c r="GY43" s="117"/>
      <c r="GZ43" s="117"/>
      <c r="HA43" s="117"/>
      <c r="HB43" s="117"/>
      <c r="HC43" s="117"/>
      <c r="HD43" s="117"/>
      <c r="HE43" s="117"/>
      <c r="HF43" s="117"/>
      <c r="HG43" s="117"/>
      <c r="HH43" s="117"/>
      <c r="HI43" s="117"/>
      <c r="HJ43" s="117"/>
      <c r="HK43" s="117"/>
      <c r="HL43" s="117"/>
      <c r="HM43" s="117"/>
      <c r="HN43" s="117"/>
      <c r="HO43" s="117"/>
      <c r="HP43" s="117"/>
      <c r="HQ43" s="117"/>
      <c r="HR43" s="117"/>
      <c r="HS43" s="117"/>
      <c r="HT43" s="117"/>
      <c r="HU43" s="117"/>
      <c r="HV43" s="117"/>
      <c r="HW43" s="117"/>
      <c r="HX43" s="117"/>
      <c r="HY43" s="117"/>
      <c r="HZ43" s="117"/>
      <c r="IA43" s="117"/>
      <c r="IB43" s="117"/>
      <c r="IC43" s="117"/>
    </row>
    <row r="44" spans="1:237" s="132" customFormat="1" ht="13.5" thickBot="1" x14ac:dyDescent="0.25">
      <c r="A44" s="116"/>
      <c r="B44" s="216"/>
      <c r="C44" s="216"/>
      <c r="D44" s="294"/>
      <c r="E44" s="294"/>
      <c r="F44" s="58"/>
      <c r="G44" s="58"/>
      <c r="H44" s="58"/>
      <c r="I44" s="58"/>
      <c r="J44" s="117"/>
      <c r="K44" s="117"/>
      <c r="S44" s="725"/>
      <c r="T44" s="725"/>
      <c r="U44" s="725"/>
      <c r="AZ44" s="629"/>
      <c r="BA44" s="640" t="s">
        <v>112</v>
      </c>
      <c r="BB44" s="927"/>
      <c r="BC44" s="927"/>
      <c r="BD44" s="927"/>
      <c r="BE44" s="927"/>
      <c r="BF44" s="152"/>
      <c r="BG44" s="153"/>
      <c r="BH44" s="152"/>
      <c r="BI44" s="934"/>
      <c r="BJ44" s="787"/>
      <c r="BK44" s="787"/>
      <c r="BL44" s="787"/>
      <c r="BM44" s="787"/>
      <c r="BN44" s="932"/>
      <c r="BO44" s="153"/>
      <c r="BP44" s="152"/>
      <c r="BQ44" s="153"/>
      <c r="BR44" s="117"/>
      <c r="BS44" s="117"/>
      <c r="BT44" s="117"/>
      <c r="BU44" s="117"/>
      <c r="BV44" s="117"/>
      <c r="BW44" s="117"/>
      <c r="BX44" s="117"/>
      <c r="BY44" s="117"/>
      <c r="BZ44" s="117"/>
      <c r="CA44" s="117"/>
      <c r="CB44" s="117"/>
      <c r="CC44" s="117"/>
      <c r="CD44" s="117"/>
      <c r="CE44" s="117"/>
      <c r="CF44" s="117"/>
      <c r="CG44" s="117"/>
      <c r="CH44" s="117"/>
      <c r="CI44" s="117"/>
      <c r="CJ44" s="117"/>
      <c r="CK44" s="117"/>
      <c r="CL44" s="117"/>
      <c r="CM44" s="117"/>
      <c r="CN44" s="117"/>
      <c r="CO44" s="117"/>
      <c r="CP44" s="117"/>
      <c r="CQ44" s="117"/>
      <c r="CR44" s="117"/>
      <c r="CS44" s="117"/>
      <c r="CT44" s="117"/>
      <c r="CU44" s="117"/>
      <c r="CV44" s="117"/>
      <c r="CW44" s="117"/>
      <c r="CX44" s="117"/>
      <c r="CY44" s="117"/>
      <c r="CZ44" s="117"/>
      <c r="DA44" s="117"/>
      <c r="DB44" s="117"/>
      <c r="DC44" s="117"/>
      <c r="DD44" s="117"/>
      <c r="DE44" s="117"/>
      <c r="DF44" s="117"/>
      <c r="DG44" s="117"/>
      <c r="DH44" s="117"/>
      <c r="DI44" s="117"/>
      <c r="DJ44" s="117"/>
      <c r="DK44" s="117"/>
      <c r="DL44" s="117"/>
      <c r="DM44" s="117"/>
      <c r="DN44" s="117"/>
      <c r="DO44" s="117"/>
      <c r="DP44" s="117"/>
      <c r="DQ44" s="117"/>
      <c r="DR44" s="117"/>
      <c r="DS44" s="117"/>
      <c r="DT44" s="117"/>
      <c r="DU44" s="117"/>
      <c r="DV44" s="117"/>
      <c r="DW44" s="117"/>
      <c r="DX44" s="117"/>
      <c r="DY44" s="117"/>
      <c r="DZ44" s="117"/>
      <c r="EA44" s="117"/>
      <c r="EB44" s="117"/>
      <c r="EC44" s="117"/>
      <c r="ED44" s="117"/>
      <c r="EE44" s="117"/>
      <c r="EF44" s="117"/>
      <c r="EG44" s="117"/>
      <c r="EH44" s="117"/>
      <c r="EI44" s="117"/>
      <c r="EJ44" s="117"/>
      <c r="EK44" s="117"/>
      <c r="EL44" s="117"/>
      <c r="EM44" s="117"/>
      <c r="EN44" s="117"/>
      <c r="EO44" s="117"/>
      <c r="EP44" s="117"/>
      <c r="EQ44" s="117"/>
      <c r="ER44" s="117"/>
      <c r="ES44" s="117"/>
      <c r="ET44" s="117"/>
      <c r="EU44" s="117"/>
      <c r="EV44" s="117"/>
      <c r="EW44" s="117"/>
      <c r="EX44" s="117"/>
      <c r="EY44" s="117"/>
      <c r="EZ44" s="117"/>
      <c r="FA44" s="117"/>
      <c r="FB44" s="117"/>
      <c r="FC44" s="117"/>
      <c r="FD44" s="117"/>
      <c r="FE44" s="117"/>
      <c r="FF44" s="117"/>
      <c r="FG44" s="117"/>
      <c r="FH44" s="117"/>
      <c r="FI44" s="117"/>
      <c r="FJ44" s="117"/>
      <c r="FK44" s="117"/>
      <c r="FL44" s="117"/>
      <c r="FM44" s="117"/>
      <c r="FN44" s="117"/>
      <c r="FO44" s="117"/>
      <c r="FP44" s="117"/>
      <c r="FQ44" s="117"/>
      <c r="FR44" s="117"/>
      <c r="FS44" s="117"/>
      <c r="FT44" s="117"/>
      <c r="FU44" s="117"/>
      <c r="FV44" s="117"/>
      <c r="FW44" s="117"/>
      <c r="FX44" s="117"/>
      <c r="FY44" s="117"/>
      <c r="FZ44" s="117"/>
      <c r="GA44" s="117"/>
      <c r="GB44" s="117"/>
      <c r="GC44" s="117"/>
      <c r="GD44" s="117"/>
      <c r="GE44" s="117"/>
      <c r="GF44" s="117"/>
      <c r="GG44" s="117"/>
      <c r="GH44" s="117"/>
      <c r="GI44" s="117"/>
      <c r="GJ44" s="117"/>
      <c r="GK44" s="117"/>
      <c r="GL44" s="117"/>
      <c r="GM44" s="117"/>
      <c r="GN44" s="117"/>
      <c r="GO44" s="117"/>
      <c r="GP44" s="117"/>
      <c r="GQ44" s="117"/>
      <c r="GR44" s="117"/>
      <c r="GS44" s="117"/>
      <c r="GT44" s="117"/>
      <c r="GU44" s="117"/>
      <c r="GV44" s="117"/>
      <c r="GW44" s="117"/>
      <c r="GX44" s="117"/>
      <c r="GY44" s="117"/>
      <c r="GZ44" s="117"/>
      <c r="HA44" s="117"/>
      <c r="HB44" s="117"/>
      <c r="HC44" s="117"/>
      <c r="HD44" s="117"/>
      <c r="HE44" s="117"/>
      <c r="HF44" s="117"/>
      <c r="HG44" s="117"/>
      <c r="HH44" s="117"/>
      <c r="HI44" s="117"/>
      <c r="HJ44" s="117"/>
      <c r="HK44" s="117"/>
      <c r="HL44" s="117"/>
      <c r="HM44" s="117"/>
      <c r="HN44" s="117"/>
      <c r="HO44" s="117"/>
      <c r="HP44" s="117"/>
      <c r="HQ44" s="117"/>
      <c r="HR44" s="117"/>
      <c r="HS44" s="117"/>
      <c r="HT44" s="117"/>
      <c r="HU44" s="117"/>
      <c r="HV44" s="117"/>
      <c r="HW44" s="117"/>
      <c r="HX44" s="117"/>
      <c r="HY44" s="117"/>
      <c r="HZ44" s="117"/>
      <c r="IA44" s="117"/>
      <c r="IB44" s="117"/>
      <c r="IC44" s="117"/>
    </row>
    <row r="45" spans="1:237" s="132" customFormat="1" ht="13.5" thickBot="1" x14ac:dyDescent="0.25">
      <c r="A45" s="469"/>
      <c r="B45" s="469"/>
      <c r="C45" s="469"/>
      <c r="D45" s="294"/>
      <c r="E45" s="294"/>
      <c r="F45" s="469"/>
      <c r="G45" s="469"/>
      <c r="H45" s="469"/>
      <c r="I45" s="469"/>
      <c r="J45" s="179"/>
      <c r="K45" s="179"/>
      <c r="S45" s="725"/>
      <c r="T45" s="725"/>
      <c r="U45" s="725"/>
      <c r="AZ45" s="629"/>
      <c r="BA45" s="640" t="s">
        <v>113</v>
      </c>
      <c r="BB45" s="919" t="e">
        <f>IF('Mercruiser 2016 POP Upsell'!#REF!="x",BF45,"")</f>
        <v>#REF!</v>
      </c>
      <c r="BC45" s="919" t="e">
        <f>IF('Mercruiser 2016 POP Upsell'!#REF!="x",BF45,"")</f>
        <v>#REF!</v>
      </c>
      <c r="BD45" s="923" t="e">
        <f>IF('Mercruiser 2016 POP Upsell'!#REF!="x",BH45,"")</f>
        <v>#REF!</v>
      </c>
      <c r="BE45" s="923" t="e">
        <f>IF('Mercruiser 2016 POP Upsell'!#REF!="x",BH45,"")</f>
        <v>#REF!</v>
      </c>
      <c r="BF45" s="931">
        <v>1500</v>
      </c>
      <c r="BG45" s="621">
        <v>1500</v>
      </c>
      <c r="BH45" s="931">
        <v>1500</v>
      </c>
      <c r="BI45" s="621">
        <v>1500</v>
      </c>
      <c r="BJ45" s="785" t="e">
        <f>IF('Mercruiser 2016 POP Upsell'!#REF!="x",BN45,"")</f>
        <v>#REF!</v>
      </c>
      <c r="BK45" s="785" t="e">
        <f>IF('Mercruiser 2016 POP Upsell'!#REF!="x",BO45,"")</f>
        <v>#REF!</v>
      </c>
      <c r="BL45" s="785"/>
      <c r="BM45" s="785"/>
      <c r="BN45" s="931">
        <v>1500</v>
      </c>
      <c r="BO45" s="621">
        <v>1500</v>
      </c>
      <c r="BP45" s="621"/>
      <c r="BQ45" s="621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  <c r="CB45" s="117"/>
      <c r="CC45" s="117"/>
      <c r="CD45" s="117"/>
      <c r="CE45" s="117"/>
      <c r="CF45" s="117"/>
      <c r="CG45" s="117"/>
      <c r="CH45" s="117"/>
      <c r="CI45" s="117"/>
      <c r="CJ45" s="117"/>
      <c r="CK45" s="117"/>
      <c r="CL45" s="117"/>
      <c r="CM45" s="117"/>
      <c r="CN45" s="117"/>
      <c r="CO45" s="117"/>
      <c r="CP45" s="117"/>
      <c r="CQ45" s="117"/>
      <c r="CR45" s="117"/>
      <c r="CS45" s="117"/>
      <c r="CT45" s="117"/>
      <c r="CU45" s="117"/>
      <c r="CV45" s="117"/>
      <c r="CW45" s="117"/>
      <c r="CX45" s="117"/>
      <c r="CY45" s="117"/>
      <c r="CZ45" s="117"/>
      <c r="DA45" s="117"/>
      <c r="DB45" s="117"/>
      <c r="DC45" s="117"/>
      <c r="DD45" s="117"/>
      <c r="DE45" s="117"/>
      <c r="DF45" s="117"/>
      <c r="DG45" s="117"/>
      <c r="DH45" s="117"/>
      <c r="DI45" s="117"/>
      <c r="DJ45" s="117"/>
      <c r="DK45" s="117"/>
      <c r="DL45" s="117"/>
      <c r="DM45" s="117"/>
      <c r="DN45" s="117"/>
      <c r="DO45" s="117"/>
      <c r="DP45" s="117"/>
      <c r="DQ45" s="117"/>
      <c r="DR45" s="117"/>
      <c r="DS45" s="117"/>
      <c r="DT45" s="117"/>
      <c r="DU45" s="117"/>
      <c r="DV45" s="117"/>
      <c r="DW45" s="117"/>
      <c r="DX45" s="117"/>
      <c r="DY45" s="117"/>
      <c r="DZ45" s="117"/>
      <c r="EA45" s="117"/>
      <c r="EB45" s="117"/>
      <c r="EC45" s="117"/>
      <c r="ED45" s="117"/>
      <c r="EE45" s="117"/>
      <c r="EF45" s="117"/>
      <c r="EG45" s="117"/>
      <c r="EH45" s="117"/>
      <c r="EI45" s="117"/>
      <c r="EJ45" s="117"/>
      <c r="EK45" s="117"/>
      <c r="EL45" s="117"/>
      <c r="EM45" s="117"/>
      <c r="EN45" s="117"/>
      <c r="EO45" s="117"/>
      <c r="EP45" s="117"/>
      <c r="EQ45" s="117"/>
      <c r="ER45" s="117"/>
      <c r="ES45" s="117"/>
      <c r="ET45" s="117"/>
      <c r="EU45" s="117"/>
      <c r="EV45" s="117"/>
      <c r="EW45" s="117"/>
      <c r="EX45" s="117"/>
      <c r="EY45" s="117"/>
      <c r="EZ45" s="117"/>
      <c r="FA45" s="117"/>
      <c r="FB45" s="117"/>
      <c r="FC45" s="117"/>
      <c r="FD45" s="117"/>
      <c r="FE45" s="117"/>
      <c r="FF45" s="117"/>
      <c r="FG45" s="117"/>
      <c r="FH45" s="117"/>
      <c r="FI45" s="117"/>
      <c r="FJ45" s="117"/>
      <c r="FK45" s="117"/>
      <c r="FL45" s="117"/>
      <c r="FM45" s="117"/>
      <c r="FN45" s="117"/>
      <c r="FO45" s="117"/>
      <c r="FP45" s="117"/>
      <c r="FQ45" s="117"/>
      <c r="FR45" s="117"/>
      <c r="FS45" s="117"/>
      <c r="FT45" s="117"/>
      <c r="FU45" s="117"/>
      <c r="FV45" s="117"/>
      <c r="FW45" s="117"/>
      <c r="FX45" s="117"/>
      <c r="FY45" s="117"/>
      <c r="FZ45" s="117"/>
      <c r="GA45" s="117"/>
      <c r="GB45" s="117"/>
      <c r="GC45" s="117"/>
      <c r="GD45" s="117"/>
      <c r="GE45" s="117"/>
      <c r="GF45" s="117"/>
      <c r="GG45" s="117"/>
      <c r="GH45" s="117"/>
      <c r="GI45" s="117"/>
      <c r="GJ45" s="117"/>
      <c r="GK45" s="117"/>
      <c r="GL45" s="117"/>
      <c r="GM45" s="117"/>
      <c r="GN45" s="117"/>
      <c r="GO45" s="117"/>
      <c r="GP45" s="117"/>
      <c r="GQ45" s="117"/>
      <c r="GR45" s="117"/>
      <c r="GS45" s="117"/>
      <c r="GT45" s="117"/>
      <c r="GU45" s="117"/>
      <c r="GV45" s="117"/>
      <c r="GW45" s="117"/>
      <c r="GX45" s="117"/>
      <c r="GY45" s="117"/>
      <c r="GZ45" s="117"/>
      <c r="HA45" s="117"/>
      <c r="HB45" s="117"/>
      <c r="HC45" s="117"/>
      <c r="HD45" s="117"/>
      <c r="HE45" s="117"/>
      <c r="HF45" s="117"/>
      <c r="HG45" s="117"/>
      <c r="HH45" s="117"/>
      <c r="HI45" s="117"/>
      <c r="HJ45" s="117"/>
      <c r="HK45" s="117"/>
      <c r="HL45" s="117"/>
      <c r="HM45" s="117"/>
      <c r="HN45" s="117"/>
      <c r="HO45" s="117"/>
      <c r="HP45" s="117"/>
      <c r="HQ45" s="117"/>
      <c r="HR45" s="117"/>
      <c r="HS45" s="117"/>
      <c r="HT45" s="117"/>
      <c r="HU45" s="117"/>
      <c r="HV45" s="117"/>
      <c r="HW45" s="117"/>
      <c r="HX45" s="117"/>
      <c r="HY45" s="117"/>
      <c r="HZ45" s="117"/>
      <c r="IA45" s="117"/>
      <c r="IB45" s="117"/>
      <c r="IC45" s="117"/>
    </row>
    <row r="46" spans="1:237" ht="13.5" thickBot="1" x14ac:dyDescent="0.25">
      <c r="A46" s="548" t="s">
        <v>81</v>
      </c>
      <c r="B46" s="637" t="s">
        <v>107</v>
      </c>
      <c r="C46" s="912"/>
      <c r="D46" s="912"/>
      <c r="E46" s="912"/>
      <c r="F46" s="8"/>
      <c r="G46" s="967"/>
      <c r="H46" s="8"/>
      <c r="I46" s="967"/>
      <c r="J46" s="162">
        <f t="shared" ref="J46:J48" si="50">K46/2</f>
        <v>0</v>
      </c>
      <c r="K46" s="162">
        <f>SUM(BB37:BE37)</f>
        <v>0</v>
      </c>
      <c r="S46" s="725"/>
      <c r="T46" s="725"/>
      <c r="U46" s="725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02"/>
      <c r="BA46" s="640" t="s">
        <v>114</v>
      </c>
      <c r="BB46" s="920" t="e">
        <f>IF('Mercruiser 2016 POP Upsell'!#REF!="x",BF46,"")</f>
        <v>#REF!</v>
      </c>
      <c r="BC46" s="920" t="e">
        <f>IF('Mercruiser 2016 POP Upsell'!#REF!="x",BF46,"")</f>
        <v>#REF!</v>
      </c>
      <c r="BD46" s="920" t="e">
        <f>IF('Mercruiser 2016 POP Upsell'!#REF!="x",BH46,"")</f>
        <v>#REF!</v>
      </c>
      <c r="BE46" s="920" t="e">
        <f>IF('Mercruiser 2016 POP Upsell'!#REF!="x",BH46,"")</f>
        <v>#REF!</v>
      </c>
      <c r="BF46" s="931">
        <v>1970</v>
      </c>
      <c r="BG46" s="621">
        <v>1970</v>
      </c>
      <c r="BH46" s="931">
        <v>1970</v>
      </c>
      <c r="BI46" s="621">
        <v>1970</v>
      </c>
      <c r="BJ46" s="785" t="e">
        <f>IF('Mercruiser 2016 POP Upsell'!#REF!="x",BN46,"")</f>
        <v>#REF!</v>
      </c>
      <c r="BK46" s="785" t="e">
        <f>IF('Mercruiser 2016 POP Upsell'!#REF!="x",BO46,"")</f>
        <v>#REF!</v>
      </c>
      <c r="BL46" s="785"/>
      <c r="BM46" s="785"/>
      <c r="BN46" s="931">
        <v>1970</v>
      </c>
      <c r="BO46" s="621">
        <v>1970</v>
      </c>
      <c r="BP46" s="621"/>
      <c r="BQ46" s="621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7"/>
      <c r="CO46" s="117"/>
      <c r="CP46" s="117"/>
      <c r="CQ46" s="117"/>
      <c r="CR46" s="117"/>
      <c r="CS46" s="117"/>
      <c r="CT46" s="117"/>
      <c r="CU46" s="117"/>
      <c r="CV46" s="117"/>
      <c r="CW46" s="117"/>
      <c r="CX46" s="117"/>
      <c r="CY46" s="117"/>
      <c r="CZ46" s="117"/>
      <c r="DA46" s="117"/>
      <c r="DB46" s="117"/>
      <c r="DC46" s="117"/>
      <c r="DD46" s="117"/>
      <c r="DE46" s="117"/>
      <c r="DF46" s="117"/>
      <c r="DG46" s="117"/>
      <c r="DH46" s="117"/>
      <c r="DI46" s="117"/>
      <c r="DJ46" s="117"/>
      <c r="DK46" s="117"/>
      <c r="DL46" s="117"/>
      <c r="DM46" s="117"/>
      <c r="DN46" s="117"/>
      <c r="DO46" s="117"/>
      <c r="DP46" s="117"/>
      <c r="DQ46" s="117"/>
      <c r="DR46" s="117"/>
      <c r="DS46" s="117"/>
      <c r="DT46" s="117"/>
      <c r="DU46" s="117"/>
      <c r="DV46" s="117"/>
      <c r="DW46" s="117"/>
      <c r="DX46" s="117"/>
      <c r="DY46" s="117"/>
      <c r="DZ46" s="117"/>
      <c r="EA46" s="117"/>
      <c r="EB46" s="117"/>
      <c r="EC46" s="117"/>
      <c r="ED46" s="117"/>
      <c r="EE46" s="117"/>
      <c r="EF46" s="117"/>
      <c r="EG46" s="117"/>
      <c r="EH46" s="117"/>
      <c r="EI46" s="117"/>
      <c r="EJ46" s="117"/>
      <c r="EK46" s="117"/>
      <c r="EL46" s="117"/>
      <c r="EM46" s="117"/>
      <c r="EN46" s="117"/>
      <c r="EO46" s="117"/>
      <c r="EP46" s="117"/>
      <c r="EQ46" s="117"/>
      <c r="ER46" s="117"/>
      <c r="ES46" s="117"/>
      <c r="ET46" s="117"/>
      <c r="EU46" s="117"/>
      <c r="EV46" s="117"/>
      <c r="EW46" s="117"/>
      <c r="EX46" s="117"/>
      <c r="EY46" s="117"/>
      <c r="EZ46" s="117"/>
      <c r="FA46" s="117"/>
      <c r="FB46" s="117"/>
      <c r="FC46" s="117"/>
      <c r="FD46" s="117"/>
      <c r="FE46" s="117"/>
      <c r="FF46" s="117"/>
      <c r="FG46" s="117"/>
      <c r="FH46" s="117"/>
      <c r="FI46" s="117"/>
      <c r="FJ46" s="117"/>
      <c r="FK46" s="117"/>
      <c r="FL46" s="117"/>
      <c r="FM46" s="117"/>
      <c r="FN46" s="117"/>
      <c r="FO46" s="117"/>
      <c r="FP46" s="117"/>
      <c r="FQ46" s="117"/>
      <c r="FR46" s="117"/>
      <c r="FS46" s="117"/>
      <c r="FT46" s="117"/>
      <c r="FU46" s="117"/>
      <c r="FV46" s="117"/>
      <c r="FW46" s="117"/>
      <c r="FX46" s="117"/>
      <c r="FY46" s="117"/>
      <c r="FZ46" s="117"/>
      <c r="GA46" s="117"/>
      <c r="GB46" s="117"/>
      <c r="GC46" s="117"/>
      <c r="GD46" s="117"/>
      <c r="GE46" s="117"/>
      <c r="GF46" s="117"/>
      <c r="GG46" s="117"/>
      <c r="GH46" s="117"/>
      <c r="GI46" s="117"/>
      <c r="GJ46" s="117"/>
      <c r="GK46" s="117"/>
      <c r="GL46" s="117"/>
      <c r="GM46" s="117"/>
      <c r="GN46" s="117"/>
      <c r="GO46" s="117"/>
      <c r="GP46" s="117"/>
      <c r="GQ46" s="117"/>
      <c r="GR46" s="117"/>
      <c r="GS46" s="117"/>
      <c r="GT46" s="117"/>
      <c r="GU46" s="117"/>
      <c r="GV46" s="117"/>
      <c r="GW46" s="117"/>
      <c r="GX46" s="117"/>
      <c r="GY46" s="117"/>
      <c r="GZ46" s="117"/>
      <c r="HA46" s="117"/>
      <c r="HB46" s="117"/>
      <c r="HC46" s="117"/>
      <c r="HD46" s="117"/>
      <c r="HE46" s="117"/>
      <c r="HF46" s="117"/>
      <c r="HG46" s="117"/>
      <c r="HH46" s="117"/>
      <c r="HI46" s="117"/>
      <c r="HJ46" s="117"/>
      <c r="HK46" s="117"/>
      <c r="HL46" s="117"/>
      <c r="HM46" s="117"/>
      <c r="HN46" s="117"/>
      <c r="HO46" s="117"/>
      <c r="HP46" s="117"/>
      <c r="HQ46" s="117"/>
      <c r="HR46" s="117"/>
      <c r="HS46" s="117"/>
      <c r="HT46" s="117"/>
      <c r="HU46" s="117"/>
      <c r="HV46" s="117"/>
      <c r="HW46" s="117"/>
      <c r="HX46" s="117"/>
      <c r="HY46" s="117"/>
      <c r="HZ46" s="117"/>
      <c r="IA46" s="117"/>
      <c r="IB46" s="117"/>
      <c r="IC46" s="117"/>
    </row>
    <row r="47" spans="1:237" ht="13.5" thickBot="1" x14ac:dyDescent="0.25">
      <c r="A47" s="132"/>
      <c r="B47" s="132"/>
      <c r="C47" s="132"/>
      <c r="D47" s="183"/>
      <c r="E47" s="183"/>
      <c r="F47" s="132"/>
      <c r="G47" s="132"/>
      <c r="H47" s="132"/>
      <c r="I47" s="132"/>
      <c r="J47" s="132"/>
      <c r="K47" s="132"/>
      <c r="S47" s="725"/>
      <c r="T47" s="725"/>
      <c r="U47" s="725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02"/>
      <c r="BA47" s="639" t="s">
        <v>115</v>
      </c>
      <c r="BB47" s="921" t="e">
        <f>IF('Mercruiser 2016 POP Upsell'!#REF!="x",BF47,"")</f>
        <v>#REF!</v>
      </c>
      <c r="BC47" s="921" t="e">
        <f>IF('Mercruiser 2016 POP Upsell'!#REF!="x",BF47,"")</f>
        <v>#REF!</v>
      </c>
      <c r="BD47" s="921" t="e">
        <f>IF('Mercruiser 2016 POP Upsell'!#REF!="x",BH47,"")</f>
        <v>#REF!</v>
      </c>
      <c r="BE47" s="921" t="e">
        <f>IF('Mercruiser 2016 POP Upsell'!#REF!="x",BH47,"")</f>
        <v>#REF!</v>
      </c>
      <c r="BF47" s="931">
        <v>3600</v>
      </c>
      <c r="BG47" s="621">
        <v>3600</v>
      </c>
      <c r="BH47" s="931">
        <v>3600</v>
      </c>
      <c r="BI47" s="621">
        <v>3600</v>
      </c>
      <c r="BJ47" s="785" t="e">
        <f>IF('Mercruiser 2016 POP Upsell'!#REF!="x",BN47,"")</f>
        <v>#REF!</v>
      </c>
      <c r="BK47" s="785" t="e">
        <f>IF('Mercruiser 2016 POP Upsell'!#REF!="x",BO47,"")</f>
        <v>#REF!</v>
      </c>
      <c r="BL47" s="785"/>
      <c r="BM47" s="785"/>
      <c r="BN47" s="931">
        <v>3600</v>
      </c>
      <c r="BO47" s="621">
        <v>3600</v>
      </c>
      <c r="BP47" s="621"/>
      <c r="BQ47" s="621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  <c r="HC47" s="179"/>
      <c r="HD47" s="179"/>
      <c r="HE47" s="179"/>
      <c r="HF47" s="179"/>
      <c r="HG47" s="179"/>
      <c r="HH47" s="179"/>
      <c r="HI47" s="179"/>
      <c r="HJ47" s="179"/>
      <c r="HK47" s="179"/>
      <c r="HL47" s="179"/>
      <c r="HM47" s="179"/>
      <c r="HN47" s="179"/>
      <c r="HO47" s="179"/>
      <c r="HP47" s="179"/>
      <c r="HQ47" s="179"/>
      <c r="HR47" s="179"/>
      <c r="HS47" s="179"/>
      <c r="HT47" s="179"/>
      <c r="HU47" s="179"/>
      <c r="HV47" s="179"/>
      <c r="HW47" s="179"/>
      <c r="HX47" s="179"/>
      <c r="HY47" s="179"/>
      <c r="HZ47" s="179"/>
      <c r="IA47" s="179"/>
      <c r="IB47" s="179"/>
      <c r="IC47" s="179"/>
    </row>
    <row r="48" spans="1:237" ht="13.5" thickBot="1" x14ac:dyDescent="0.25">
      <c r="A48" s="953" t="s">
        <v>108</v>
      </c>
      <c r="B48" s="907" t="s">
        <v>127</v>
      </c>
      <c r="C48" s="908"/>
      <c r="D48" s="908"/>
      <c r="E48" s="908"/>
      <c r="F48" s="883"/>
      <c r="G48" s="883"/>
      <c r="H48" s="883"/>
      <c r="I48" s="886"/>
      <c r="J48" s="707">
        <f t="shared" si="50"/>
        <v>0</v>
      </c>
      <c r="K48" s="685">
        <f>SUM(BB39:BE39)</f>
        <v>0</v>
      </c>
      <c r="S48" s="725"/>
      <c r="T48" s="725"/>
      <c r="U48" s="725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02"/>
      <c r="BA48" s="484"/>
      <c r="BB48" s="928"/>
      <c r="BC48" s="928"/>
      <c r="BD48" s="928"/>
      <c r="BE48" s="928"/>
      <c r="BF48" s="58"/>
      <c r="BG48" s="655"/>
      <c r="BH48" s="58"/>
      <c r="BI48" s="655"/>
      <c r="BJ48" s="214"/>
      <c r="BK48" s="214"/>
      <c r="BL48" s="214"/>
      <c r="BM48" s="214"/>
      <c r="BN48" s="58"/>
      <c r="BO48" s="655"/>
      <c r="BP48" s="58"/>
      <c r="BQ48" s="655"/>
    </row>
    <row r="49" spans="1:237" ht="13.5" thickBot="1" x14ac:dyDescent="0.25">
      <c r="A49" s="132"/>
      <c r="B49" s="637"/>
      <c r="C49" s="912"/>
      <c r="D49" s="912"/>
      <c r="E49" s="912"/>
      <c r="F49" s="132"/>
      <c r="G49" s="132"/>
      <c r="H49" s="132"/>
      <c r="I49" s="132"/>
      <c r="J49" s="132"/>
      <c r="K49" s="132"/>
      <c r="S49" s="725"/>
      <c r="T49" s="725"/>
      <c r="U49" s="725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858" t="s">
        <v>116</v>
      </c>
      <c r="BA49" s="641" t="s">
        <v>150</v>
      </c>
      <c r="BB49" s="929" t="str">
        <f>IF('Mercruiser 2016 POP Upsell'!F52="x",BF49,"")</f>
        <v/>
      </c>
      <c r="BC49" s="929" t="str">
        <f>IF('Mercruiser 2016 POP Upsell'!G52="x",BF49,"")</f>
        <v/>
      </c>
      <c r="BD49" s="929" t="str">
        <f>IF('Mercruiser 2016 POP Upsell'!H52="x",BH49,"")</f>
        <v/>
      </c>
      <c r="BE49" s="929" t="str">
        <f>IF('Mercruiser 2016 POP Upsell'!I52="x",BH49,"")</f>
        <v/>
      </c>
      <c r="BF49" s="621">
        <v>800</v>
      </c>
      <c r="BG49" s="621">
        <v>800</v>
      </c>
      <c r="BH49" s="621">
        <v>800</v>
      </c>
      <c r="BI49" s="621">
        <v>800</v>
      </c>
      <c r="BJ49" s="624" t="str">
        <f>IF('Mercruiser 2016 POP Upsell'!F52="x",BN49,"")</f>
        <v/>
      </c>
      <c r="BK49" s="624" t="str">
        <f>IF('Mercruiser 2016 POP Upsell'!G52="x",BO49,"")</f>
        <v/>
      </c>
      <c r="BL49" s="624"/>
      <c r="BM49" s="624"/>
      <c r="BN49" s="621">
        <v>800</v>
      </c>
      <c r="BO49" s="621">
        <v>800</v>
      </c>
      <c r="BP49" s="621"/>
      <c r="BQ49" s="621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  <c r="GU49" s="179"/>
      <c r="GV49" s="179"/>
      <c r="GW49" s="179"/>
      <c r="GX49" s="179"/>
      <c r="GY49" s="179"/>
      <c r="GZ49" s="179"/>
      <c r="HA49" s="179"/>
      <c r="HB49" s="179"/>
      <c r="HC49" s="179"/>
      <c r="HD49" s="179"/>
      <c r="HE49" s="179"/>
      <c r="HF49" s="179"/>
      <c r="HG49" s="179"/>
      <c r="HH49" s="179"/>
      <c r="HI49" s="179"/>
      <c r="HJ49" s="179"/>
      <c r="HK49" s="179"/>
      <c r="HL49" s="179"/>
      <c r="HM49" s="179"/>
      <c r="HN49" s="179"/>
      <c r="HO49" s="179"/>
      <c r="HP49" s="179"/>
      <c r="HQ49" s="179"/>
      <c r="HR49" s="179"/>
      <c r="HS49" s="179"/>
      <c r="HT49" s="179"/>
      <c r="HU49" s="179"/>
      <c r="HV49" s="179"/>
      <c r="HW49" s="179"/>
      <c r="HX49" s="179"/>
      <c r="HY49" s="179"/>
      <c r="HZ49" s="179"/>
      <c r="IA49" s="179"/>
      <c r="IB49" s="179"/>
      <c r="IC49" s="179"/>
    </row>
    <row r="50" spans="1:237" ht="13.5" thickBot="1" x14ac:dyDescent="0.25">
      <c r="A50" s="1007" t="s">
        <v>109</v>
      </c>
      <c r="B50" s="907" t="s">
        <v>110</v>
      </c>
      <c r="C50" s="908"/>
      <c r="D50" s="908"/>
      <c r="E50" s="908"/>
      <c r="F50" s="956"/>
      <c r="G50" s="966"/>
      <c r="H50" s="956"/>
      <c r="I50" s="886"/>
      <c r="J50" s="707">
        <f>K50/2</f>
        <v>0</v>
      </c>
      <c r="K50" s="685">
        <f>SUM(BB42:BE42)</f>
        <v>0</v>
      </c>
      <c r="S50" s="725"/>
      <c r="T50" s="725"/>
      <c r="U50" s="725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02"/>
      <c r="BA50" s="46"/>
      <c r="BB50" s="922"/>
      <c r="BC50" s="922"/>
      <c r="BD50" s="922"/>
      <c r="BE50" s="922"/>
    </row>
    <row r="51" spans="1:237" s="47" customFormat="1" ht="13.5" thickBot="1" x14ac:dyDescent="0.25">
      <c r="A51" s="1008"/>
      <c r="B51" s="909" t="s">
        <v>111</v>
      </c>
      <c r="C51" s="910"/>
      <c r="D51" s="910"/>
      <c r="E51" s="910"/>
      <c r="F51" s="360"/>
      <c r="G51" s="887"/>
      <c r="H51" s="360"/>
      <c r="I51" s="887"/>
      <c r="J51" s="705">
        <f t="shared" ref="J51" si="51">K51/2</f>
        <v>0</v>
      </c>
      <c r="K51" s="353">
        <f t="shared" ref="K51" si="52">SUM(BB43:BE43)</f>
        <v>0</v>
      </c>
      <c r="S51" s="725"/>
      <c r="T51" s="725"/>
      <c r="U51" s="725"/>
      <c r="V51" s="123"/>
      <c r="W51" s="166"/>
      <c r="X51" s="166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930"/>
      <c r="BB51" s="929">
        <f>IF(F5&gt;2,2000,0)</f>
        <v>0</v>
      </c>
      <c r="BC51" s="929">
        <f>IF(F5&gt;2,2000,0)</f>
        <v>0</v>
      </c>
      <c r="BD51" s="929">
        <f>IF(H5&gt;2,2000,0)</f>
        <v>0</v>
      </c>
      <c r="BE51" s="929">
        <f>IF(H5&gt;2,2000,0)</f>
        <v>0</v>
      </c>
      <c r="BF51" s="136" t="s">
        <v>15</v>
      </c>
      <c r="BG51" s="137" t="s">
        <v>15</v>
      </c>
      <c r="BH51" s="136"/>
      <c r="BI51" s="137"/>
      <c r="BJ51" s="168">
        <f>IF(I5&gt;2,2000,0)</f>
        <v>0</v>
      </c>
      <c r="BK51" s="169"/>
      <c r="BL51" s="918"/>
      <c r="BM51" s="918"/>
      <c r="BN51" s="136" t="s">
        <v>15</v>
      </c>
      <c r="BO51" s="137" t="s">
        <v>15</v>
      </c>
      <c r="BP51" s="136"/>
      <c r="BQ51" s="137"/>
      <c r="BR51" s="183"/>
      <c r="BS51" s="183"/>
      <c r="BT51" s="183"/>
      <c r="BU51" s="183"/>
      <c r="BV51" s="183"/>
      <c r="BW51" s="183"/>
      <c r="BX51" s="183"/>
      <c r="BY51" s="183"/>
      <c r="BZ51" s="183"/>
      <c r="CA51" s="183"/>
      <c r="CB51" s="183"/>
      <c r="CC51" s="183"/>
      <c r="CD51" s="183"/>
      <c r="CE51" s="183"/>
      <c r="CF51" s="183"/>
      <c r="CG51" s="183"/>
      <c r="CH51" s="183"/>
      <c r="CI51" s="183"/>
      <c r="CJ51" s="183"/>
      <c r="CK51" s="183"/>
      <c r="CL51" s="183"/>
      <c r="CM51" s="183"/>
      <c r="CN51" s="183"/>
      <c r="CO51" s="183"/>
      <c r="CP51" s="183"/>
      <c r="CQ51" s="183"/>
      <c r="CR51" s="183"/>
      <c r="CS51" s="183"/>
      <c r="CT51" s="183"/>
      <c r="CU51" s="183"/>
      <c r="CV51" s="183"/>
      <c r="CW51" s="183"/>
      <c r="CX51" s="183"/>
      <c r="CY51" s="183"/>
      <c r="CZ51" s="183"/>
      <c r="DA51" s="183"/>
      <c r="DB51" s="183"/>
      <c r="DC51" s="183"/>
      <c r="DD51" s="183"/>
      <c r="DE51" s="183"/>
      <c r="DF51" s="183"/>
      <c r="DG51" s="183"/>
      <c r="DH51" s="183"/>
      <c r="DI51" s="183"/>
      <c r="DJ51" s="183"/>
      <c r="DK51" s="183"/>
      <c r="DL51" s="183"/>
      <c r="DM51" s="183"/>
      <c r="DN51" s="183"/>
      <c r="DO51" s="183"/>
      <c r="DP51" s="183"/>
      <c r="DQ51" s="183"/>
      <c r="DR51" s="183"/>
      <c r="DS51" s="183"/>
      <c r="DT51" s="183"/>
      <c r="DU51" s="183"/>
      <c r="DV51" s="183"/>
      <c r="DW51" s="183"/>
      <c r="DX51" s="183"/>
      <c r="DY51" s="183"/>
      <c r="DZ51" s="183"/>
      <c r="EA51" s="183"/>
      <c r="EB51" s="183"/>
      <c r="EC51" s="183"/>
      <c r="ED51" s="183"/>
      <c r="EE51" s="183"/>
      <c r="EF51" s="183"/>
      <c r="EG51" s="183"/>
      <c r="EH51" s="183"/>
      <c r="EI51" s="183"/>
      <c r="EJ51" s="183"/>
      <c r="EK51" s="183"/>
      <c r="EL51" s="183"/>
      <c r="EM51" s="183"/>
      <c r="EN51" s="183"/>
      <c r="EO51" s="183"/>
      <c r="EP51" s="183"/>
      <c r="EQ51" s="183"/>
      <c r="ER51" s="183"/>
      <c r="ES51" s="183"/>
      <c r="ET51" s="183"/>
      <c r="EU51" s="183"/>
      <c r="EV51" s="183"/>
      <c r="EW51" s="183"/>
      <c r="EX51" s="183"/>
      <c r="EY51" s="183"/>
      <c r="EZ51" s="183"/>
      <c r="FA51" s="183"/>
      <c r="FB51" s="183"/>
      <c r="FC51" s="183"/>
      <c r="FD51" s="183"/>
      <c r="FE51" s="183"/>
      <c r="FF51" s="183"/>
      <c r="FG51" s="183"/>
      <c r="FH51" s="183"/>
      <c r="FI51" s="183"/>
      <c r="FJ51" s="183"/>
      <c r="FK51" s="183"/>
      <c r="FL51" s="183"/>
      <c r="FM51" s="183"/>
      <c r="FN51" s="183"/>
      <c r="FO51" s="183"/>
      <c r="FP51" s="183"/>
      <c r="FQ51" s="183"/>
      <c r="FR51" s="183"/>
      <c r="FS51" s="183"/>
      <c r="FT51" s="183"/>
      <c r="FU51" s="183"/>
      <c r="FV51" s="183"/>
      <c r="FW51" s="183"/>
      <c r="FX51" s="183"/>
      <c r="FY51" s="183"/>
      <c r="FZ51" s="183"/>
      <c r="GA51" s="183"/>
      <c r="GB51" s="183"/>
      <c r="GC51" s="183"/>
      <c r="GD51" s="183"/>
      <c r="GE51" s="183"/>
      <c r="GF51" s="183"/>
      <c r="GG51" s="183"/>
      <c r="GH51" s="183"/>
      <c r="GI51" s="183"/>
      <c r="GJ51" s="183"/>
      <c r="GK51" s="183"/>
      <c r="GL51" s="183"/>
      <c r="GM51" s="183"/>
      <c r="GN51" s="183"/>
      <c r="GO51" s="183"/>
      <c r="GP51" s="183"/>
      <c r="GQ51" s="183"/>
      <c r="GR51" s="183"/>
      <c r="GS51" s="183"/>
      <c r="GT51" s="183"/>
      <c r="GU51" s="183"/>
      <c r="GV51" s="183"/>
      <c r="GW51" s="183"/>
      <c r="GX51" s="183"/>
      <c r="GY51" s="183"/>
      <c r="GZ51" s="183"/>
      <c r="HA51" s="183"/>
      <c r="HB51" s="183"/>
      <c r="HC51" s="183"/>
      <c r="HD51" s="183"/>
      <c r="HE51" s="183"/>
      <c r="HF51" s="183"/>
      <c r="HG51" s="183"/>
      <c r="HH51" s="183"/>
      <c r="HI51" s="183"/>
      <c r="HJ51" s="183"/>
      <c r="HK51" s="183"/>
      <c r="HL51" s="183"/>
      <c r="HM51" s="183"/>
      <c r="HN51" s="183"/>
      <c r="HO51" s="183"/>
      <c r="HP51" s="183"/>
      <c r="HQ51" s="183"/>
      <c r="HR51" s="183"/>
      <c r="HS51" s="183"/>
      <c r="HT51" s="183"/>
      <c r="HU51" s="183"/>
      <c r="HV51" s="183"/>
      <c r="HW51" s="183"/>
      <c r="HX51" s="183"/>
      <c r="HY51" s="183"/>
      <c r="HZ51" s="183"/>
      <c r="IA51" s="183"/>
      <c r="IB51" s="183"/>
      <c r="IC51" s="183"/>
    </row>
    <row r="52" spans="1:237" s="132" customFormat="1" ht="15" customHeight="1" thickBot="1" x14ac:dyDescent="0.25">
      <c r="A52" s="1008"/>
      <c r="B52" s="909" t="s">
        <v>150</v>
      </c>
      <c r="C52" s="910"/>
      <c r="D52" s="910"/>
      <c r="E52" s="910"/>
      <c r="F52" s="8"/>
      <c r="G52" s="888"/>
      <c r="H52" s="709"/>
      <c r="I52" s="888"/>
      <c r="J52" s="162">
        <f>K52/2</f>
        <v>0</v>
      </c>
      <c r="K52" s="162">
        <f>SUM(BB49:BE49)</f>
        <v>0</v>
      </c>
      <c r="S52" s="725"/>
      <c r="T52" s="725"/>
      <c r="U52" s="725"/>
      <c r="V52" s="294"/>
      <c r="W52" s="630"/>
      <c r="X52" s="630"/>
      <c r="Y52" s="629"/>
      <c r="Z52" s="629"/>
      <c r="AA52" s="629"/>
      <c r="AB52" s="629"/>
      <c r="AC52" s="629"/>
      <c r="AD52" s="131"/>
      <c r="AE52" s="131"/>
      <c r="AF52" s="629"/>
      <c r="AG52" s="629"/>
      <c r="AH52" s="629"/>
      <c r="AI52" s="629"/>
      <c r="AJ52" s="629"/>
      <c r="AK52" s="631"/>
      <c r="AL52" s="631"/>
      <c r="AM52" s="631"/>
      <c r="AN52" s="631"/>
      <c r="AO52" s="631"/>
      <c r="AP52" s="631"/>
      <c r="AQ52" s="631"/>
      <c r="AR52" s="631"/>
      <c r="AS52" s="631"/>
      <c r="AT52" s="631"/>
      <c r="AU52" s="631"/>
      <c r="AV52" s="631"/>
      <c r="AW52" s="631"/>
      <c r="AX52" s="631"/>
      <c r="AY52" s="631"/>
      <c r="AZ52" s="631"/>
      <c r="BA52" s="46"/>
      <c r="BB52" s="25"/>
      <c r="BC52" s="25"/>
      <c r="BD52" s="94"/>
      <c r="BE52" s="94"/>
      <c r="BF52" s="183"/>
      <c r="BG52" s="183"/>
      <c r="BH52" s="183"/>
      <c r="BI52" s="183"/>
      <c r="BJ52" s="183"/>
      <c r="BK52" s="117"/>
      <c r="BL52" s="117"/>
      <c r="BM52" s="117"/>
      <c r="BN52" s="117"/>
      <c r="BO52" s="117"/>
      <c r="BP52" s="117"/>
      <c r="BQ52" s="117"/>
      <c r="BR52" s="117"/>
      <c r="BS52" s="117"/>
      <c r="BT52" s="117"/>
      <c r="BU52" s="117"/>
      <c r="BV52" s="117"/>
      <c r="BW52" s="117"/>
      <c r="BX52" s="117"/>
      <c r="BY52" s="117"/>
      <c r="BZ52" s="117"/>
      <c r="CA52" s="117"/>
      <c r="CB52" s="117"/>
      <c r="CC52" s="117"/>
      <c r="CD52" s="117"/>
      <c r="CE52" s="117"/>
      <c r="CF52" s="117"/>
      <c r="CG52" s="117"/>
      <c r="CH52" s="117"/>
      <c r="CI52" s="117"/>
      <c r="CJ52" s="117"/>
      <c r="CK52" s="117"/>
      <c r="CL52" s="117"/>
      <c r="CM52" s="117"/>
      <c r="CN52" s="117"/>
      <c r="CO52" s="117"/>
      <c r="CP52" s="117"/>
      <c r="CQ52" s="117"/>
      <c r="CR52" s="117"/>
      <c r="CS52" s="117"/>
      <c r="CT52" s="117"/>
      <c r="CU52" s="117"/>
      <c r="CV52" s="117"/>
      <c r="CW52" s="117"/>
      <c r="CX52" s="117"/>
      <c r="CY52" s="117"/>
      <c r="CZ52" s="117"/>
      <c r="DA52" s="117"/>
      <c r="DB52" s="117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/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/>
      <c r="EA52" s="117"/>
      <c r="EB52" s="117"/>
      <c r="EC52" s="117"/>
      <c r="ED52" s="117"/>
      <c r="EE52" s="117"/>
      <c r="EF52" s="117"/>
      <c r="EG52" s="117"/>
      <c r="EH52" s="117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17"/>
      <c r="EY52" s="117"/>
      <c r="EZ52" s="117"/>
      <c r="FA52" s="117"/>
      <c r="FB52" s="117"/>
      <c r="FC52" s="117"/>
      <c r="FD52" s="117"/>
      <c r="FE52" s="117"/>
      <c r="FF52" s="117"/>
      <c r="FG52" s="117"/>
      <c r="FH52" s="117"/>
      <c r="FI52" s="117"/>
      <c r="FJ52" s="117"/>
      <c r="FK52" s="117"/>
      <c r="FL52" s="117"/>
      <c r="FM52" s="117"/>
      <c r="FN52" s="117"/>
      <c r="FO52" s="117"/>
      <c r="FP52" s="117"/>
      <c r="FQ52" s="117"/>
      <c r="FR52" s="117"/>
      <c r="FS52" s="117"/>
      <c r="FT52" s="117"/>
      <c r="FU52" s="117"/>
      <c r="FV52" s="117"/>
      <c r="FW52" s="117"/>
      <c r="FX52" s="117"/>
      <c r="FY52" s="117"/>
      <c r="FZ52" s="117"/>
      <c r="GA52" s="117"/>
      <c r="GB52" s="117"/>
      <c r="GC52" s="117"/>
      <c r="GD52" s="117"/>
      <c r="GE52" s="117"/>
      <c r="GF52" s="117"/>
      <c r="GG52" s="117"/>
      <c r="GH52" s="117"/>
      <c r="GI52" s="117"/>
      <c r="GJ52" s="117"/>
      <c r="GK52" s="117"/>
      <c r="GL52" s="117"/>
      <c r="GM52" s="117"/>
      <c r="GN52" s="117"/>
      <c r="GO52" s="117"/>
      <c r="GP52" s="117"/>
      <c r="GQ52" s="117"/>
      <c r="GR52" s="117"/>
      <c r="GS52" s="117"/>
      <c r="GT52" s="117"/>
      <c r="GU52" s="117"/>
      <c r="GV52" s="117"/>
      <c r="GW52" s="117"/>
      <c r="GX52" s="117"/>
      <c r="GY52" s="117"/>
      <c r="GZ52" s="117"/>
      <c r="HA52" s="117"/>
      <c r="HB52" s="117"/>
      <c r="HC52" s="117"/>
      <c r="HD52" s="117"/>
      <c r="HE52" s="117"/>
      <c r="HF52" s="117"/>
      <c r="HG52" s="117"/>
      <c r="HH52" s="117"/>
      <c r="HI52" s="117"/>
      <c r="HJ52" s="117"/>
      <c r="HK52" s="117"/>
      <c r="HL52" s="117"/>
      <c r="HM52" s="117"/>
      <c r="HN52" s="117"/>
      <c r="HO52" s="117"/>
      <c r="HP52" s="117"/>
      <c r="HQ52" s="117"/>
      <c r="HR52" s="117"/>
      <c r="HS52" s="117"/>
      <c r="HT52" s="117"/>
      <c r="HU52" s="117"/>
      <c r="HV52" s="117"/>
      <c r="HW52" s="117"/>
      <c r="HX52" s="117"/>
    </row>
    <row r="53" spans="1:237" s="132" customFormat="1" ht="13.5" thickBot="1" x14ac:dyDescent="0.25">
      <c r="A53" s="1009"/>
      <c r="B53" s="911" t="s">
        <v>151</v>
      </c>
      <c r="C53" s="511"/>
      <c r="D53" s="511"/>
      <c r="E53" s="511"/>
      <c r="F53" s="487"/>
      <c r="G53" s="488"/>
      <c r="H53" s="487"/>
      <c r="I53" s="488"/>
      <c r="J53" s="489"/>
      <c r="K53" s="489"/>
      <c r="S53" s="725"/>
      <c r="T53" s="725"/>
      <c r="U53" s="725"/>
      <c r="V53" s="294"/>
      <c r="W53" s="630"/>
      <c r="X53" s="630"/>
      <c r="Y53" s="629"/>
      <c r="Z53" s="629"/>
      <c r="AA53" s="629"/>
      <c r="AB53" s="629"/>
      <c r="AC53" s="629"/>
      <c r="AD53" s="131"/>
      <c r="AE53" s="131"/>
      <c r="AF53" s="629"/>
      <c r="AG53" s="629"/>
      <c r="AH53" s="629"/>
      <c r="AI53" s="629"/>
      <c r="AJ53" s="629"/>
      <c r="AK53" s="631"/>
      <c r="AL53" s="631"/>
      <c r="AM53" s="631"/>
      <c r="AN53" s="631"/>
      <c r="AO53" s="631"/>
      <c r="AP53" s="631"/>
      <c r="AQ53" s="631"/>
      <c r="AR53" s="631"/>
      <c r="AS53" s="631"/>
      <c r="AT53" s="631"/>
      <c r="AU53" s="631"/>
      <c r="AV53" s="631"/>
      <c r="AW53" s="631"/>
      <c r="AX53" s="631"/>
      <c r="AY53" s="631"/>
      <c r="AZ53" s="631"/>
      <c r="BA53" s="47"/>
      <c r="BB53" s="25"/>
      <c r="BC53" s="25"/>
      <c r="BD53" s="94"/>
      <c r="BE53" s="94"/>
      <c r="BF53" s="183"/>
      <c r="BG53" s="183"/>
      <c r="BH53" s="183"/>
      <c r="BI53" s="183"/>
      <c r="BJ53" s="183"/>
      <c r="BK53" s="117"/>
      <c r="BL53" s="117"/>
      <c r="BM53" s="117"/>
      <c r="BN53" s="117"/>
      <c r="BO53" s="117"/>
      <c r="BP53" s="117"/>
      <c r="BQ53" s="117"/>
      <c r="BR53" s="117"/>
      <c r="BS53" s="117"/>
      <c r="BT53" s="117"/>
      <c r="BU53" s="117"/>
      <c r="BV53" s="117"/>
      <c r="BW53" s="117"/>
      <c r="BX53" s="117"/>
      <c r="BY53" s="117"/>
      <c r="BZ53" s="117"/>
      <c r="CA53" s="117"/>
      <c r="CB53" s="117"/>
      <c r="CC53" s="117"/>
      <c r="CD53" s="117"/>
      <c r="CE53" s="117"/>
      <c r="CF53" s="117"/>
      <c r="CG53" s="117"/>
      <c r="CH53" s="117"/>
      <c r="CI53" s="117"/>
      <c r="CJ53" s="117"/>
      <c r="CK53" s="117"/>
      <c r="CL53" s="117"/>
      <c r="CM53" s="117"/>
      <c r="CN53" s="117"/>
      <c r="CO53" s="117"/>
      <c r="CP53" s="117"/>
      <c r="CQ53" s="117"/>
      <c r="CR53" s="117"/>
      <c r="CS53" s="117"/>
      <c r="CT53" s="117"/>
      <c r="CU53" s="117"/>
      <c r="CV53" s="117"/>
      <c r="CW53" s="117"/>
      <c r="CX53" s="117"/>
      <c r="CY53" s="117"/>
      <c r="CZ53" s="117"/>
      <c r="DA53" s="117"/>
      <c r="DB53" s="117"/>
      <c r="DC53" s="117"/>
      <c r="DD53" s="117"/>
      <c r="DE53" s="117"/>
      <c r="DF53" s="117"/>
      <c r="DG53" s="117"/>
      <c r="DH53" s="117"/>
      <c r="DI53" s="117"/>
      <c r="DJ53" s="117"/>
      <c r="DK53" s="117"/>
      <c r="DL53" s="117"/>
      <c r="DM53" s="117"/>
      <c r="DN53" s="117"/>
      <c r="DO53" s="117"/>
      <c r="DP53" s="117"/>
      <c r="DQ53" s="117"/>
      <c r="DR53" s="117"/>
      <c r="DS53" s="117"/>
      <c r="DT53" s="117"/>
      <c r="DU53" s="117"/>
      <c r="DV53" s="117"/>
      <c r="DW53" s="117"/>
      <c r="DX53" s="117"/>
      <c r="DY53" s="117"/>
      <c r="DZ53" s="117"/>
      <c r="EA53" s="117"/>
      <c r="EB53" s="117"/>
      <c r="EC53" s="117"/>
      <c r="ED53" s="117"/>
      <c r="EE53" s="117"/>
      <c r="EF53" s="117"/>
      <c r="EG53" s="117"/>
      <c r="EH53" s="117"/>
      <c r="EI53" s="117"/>
      <c r="EJ53" s="117"/>
      <c r="EK53" s="117"/>
      <c r="EL53" s="117"/>
      <c r="EM53" s="117"/>
      <c r="EN53" s="117"/>
      <c r="EO53" s="117"/>
      <c r="EP53" s="117"/>
      <c r="EQ53" s="117"/>
      <c r="ER53" s="117"/>
      <c r="ES53" s="117"/>
      <c r="ET53" s="117"/>
      <c r="EU53" s="117"/>
      <c r="EV53" s="117"/>
      <c r="EW53" s="117"/>
      <c r="EX53" s="117"/>
      <c r="EY53" s="117"/>
      <c r="EZ53" s="117"/>
      <c r="FA53" s="117"/>
      <c r="FB53" s="117"/>
      <c r="FC53" s="117"/>
      <c r="FD53" s="117"/>
      <c r="FE53" s="117"/>
      <c r="FF53" s="117"/>
      <c r="FG53" s="117"/>
      <c r="FH53" s="117"/>
      <c r="FI53" s="117"/>
      <c r="FJ53" s="117"/>
      <c r="FK53" s="117"/>
      <c r="FL53" s="117"/>
      <c r="FM53" s="117"/>
      <c r="FN53" s="117"/>
      <c r="FO53" s="117"/>
      <c r="FP53" s="117"/>
      <c r="FQ53" s="117"/>
      <c r="FR53" s="117"/>
      <c r="FS53" s="117"/>
      <c r="FT53" s="117"/>
      <c r="FU53" s="117"/>
      <c r="FV53" s="117"/>
      <c r="FW53" s="117"/>
      <c r="FX53" s="117"/>
      <c r="FY53" s="117"/>
      <c r="FZ53" s="117"/>
      <c r="GA53" s="117"/>
      <c r="GB53" s="117"/>
      <c r="GC53" s="117"/>
      <c r="GD53" s="117"/>
      <c r="GE53" s="117"/>
      <c r="GF53" s="117"/>
      <c r="GG53" s="117"/>
      <c r="GH53" s="117"/>
      <c r="GI53" s="117"/>
      <c r="GJ53" s="117"/>
      <c r="GK53" s="117"/>
      <c r="GL53" s="117"/>
      <c r="GM53" s="117"/>
      <c r="GN53" s="117"/>
      <c r="GO53" s="117"/>
      <c r="GP53" s="117"/>
      <c r="GQ53" s="117"/>
      <c r="GR53" s="117"/>
      <c r="GS53" s="117"/>
      <c r="GT53" s="117"/>
      <c r="GU53" s="117"/>
      <c r="GV53" s="117"/>
      <c r="GW53" s="117"/>
      <c r="GX53" s="117"/>
      <c r="GY53" s="117"/>
      <c r="GZ53" s="117"/>
      <c r="HA53" s="117"/>
      <c r="HB53" s="117"/>
      <c r="HC53" s="117"/>
      <c r="HD53" s="117"/>
      <c r="HE53" s="117"/>
      <c r="HF53" s="117"/>
      <c r="HG53" s="117"/>
      <c r="HH53" s="117"/>
      <c r="HI53" s="117"/>
      <c r="HJ53" s="117"/>
      <c r="HK53" s="117"/>
      <c r="HL53" s="117"/>
      <c r="HM53" s="117"/>
      <c r="HN53" s="117"/>
      <c r="HO53" s="117"/>
      <c r="HP53" s="117"/>
      <c r="HQ53" s="117"/>
      <c r="HR53" s="117"/>
      <c r="HS53" s="117"/>
      <c r="HT53" s="117"/>
      <c r="HU53" s="117"/>
      <c r="HV53" s="117"/>
      <c r="HW53" s="117"/>
      <c r="HX53" s="117"/>
    </row>
    <row r="54" spans="1:237" s="132" customFormat="1" ht="13.5" thickBot="1" x14ac:dyDescent="0.25">
      <c r="A54" s="25"/>
      <c r="B54" s="637"/>
      <c r="C54" s="912"/>
      <c r="D54" s="912"/>
      <c r="E54" s="912"/>
      <c r="F54" s="26"/>
      <c r="G54" s="26"/>
      <c r="H54" s="26"/>
      <c r="I54" s="26"/>
      <c r="J54" s="183"/>
      <c r="K54" s="183"/>
      <c r="S54" s="725"/>
      <c r="T54" s="725"/>
      <c r="U54" s="725"/>
      <c r="V54" s="294"/>
      <c r="W54" s="630"/>
      <c r="X54" s="630"/>
      <c r="Y54" s="629"/>
      <c r="Z54" s="629"/>
      <c r="AA54" s="629"/>
      <c r="AB54" s="629"/>
      <c r="AC54" s="629"/>
      <c r="AD54" s="131"/>
      <c r="AE54" s="131"/>
      <c r="AF54" s="629"/>
      <c r="AG54" s="629"/>
      <c r="AH54" s="629"/>
      <c r="AI54" s="629"/>
      <c r="AJ54" s="629"/>
      <c r="AK54" s="631"/>
      <c r="AL54" s="631"/>
      <c r="AM54" s="631"/>
      <c r="AN54" s="631"/>
      <c r="AO54" s="631"/>
      <c r="AP54" s="631"/>
      <c r="AQ54" s="631"/>
      <c r="AR54" s="631"/>
      <c r="AS54" s="631"/>
      <c r="AT54" s="631"/>
      <c r="AU54" s="631"/>
      <c r="AV54" s="631"/>
      <c r="AW54" s="631"/>
      <c r="AX54" s="631"/>
      <c r="AY54" s="631"/>
      <c r="AZ54" s="631"/>
      <c r="BF54" s="117"/>
      <c r="BG54" s="117"/>
      <c r="BH54" s="117"/>
      <c r="BI54" s="117"/>
      <c r="BJ54" s="117"/>
      <c r="BK54" s="183"/>
      <c r="BL54" s="183"/>
      <c r="BM54" s="183"/>
      <c r="BN54" s="183"/>
      <c r="BO54" s="183"/>
      <c r="BP54" s="183"/>
      <c r="BQ54" s="183"/>
      <c r="BR54" s="183"/>
      <c r="BS54" s="183"/>
      <c r="BT54" s="183"/>
      <c r="BU54" s="183"/>
      <c r="BV54" s="183"/>
      <c r="BW54" s="183"/>
      <c r="BX54" s="183"/>
      <c r="BY54" s="183"/>
      <c r="BZ54" s="183"/>
      <c r="CA54" s="183"/>
      <c r="CB54" s="183"/>
      <c r="CC54" s="183"/>
      <c r="CD54" s="183"/>
      <c r="CE54" s="183"/>
      <c r="CF54" s="183"/>
      <c r="CG54" s="183"/>
      <c r="CH54" s="183"/>
      <c r="CI54" s="183"/>
      <c r="CJ54" s="183"/>
      <c r="CK54" s="183"/>
      <c r="CL54" s="183"/>
      <c r="CM54" s="183"/>
      <c r="CN54" s="183"/>
      <c r="CO54" s="183"/>
      <c r="CP54" s="183"/>
      <c r="CQ54" s="183"/>
      <c r="CR54" s="183"/>
      <c r="CS54" s="183"/>
      <c r="CT54" s="183"/>
      <c r="CU54" s="183"/>
      <c r="CV54" s="183"/>
      <c r="CW54" s="183"/>
      <c r="CX54" s="183"/>
      <c r="CY54" s="183"/>
      <c r="CZ54" s="183"/>
      <c r="DA54" s="183"/>
      <c r="DB54" s="183"/>
      <c r="DC54" s="183"/>
      <c r="DD54" s="183"/>
      <c r="DE54" s="183"/>
      <c r="DF54" s="183"/>
      <c r="DG54" s="183"/>
      <c r="DH54" s="183"/>
      <c r="DI54" s="183"/>
      <c r="DJ54" s="183"/>
      <c r="DK54" s="183"/>
      <c r="DL54" s="183"/>
      <c r="DM54" s="183"/>
      <c r="DN54" s="183"/>
      <c r="DO54" s="183"/>
      <c r="DP54" s="183"/>
      <c r="DQ54" s="183"/>
      <c r="DR54" s="183"/>
      <c r="DS54" s="183"/>
      <c r="DT54" s="183"/>
      <c r="DU54" s="183"/>
      <c r="DV54" s="183"/>
      <c r="DW54" s="183"/>
      <c r="DX54" s="183"/>
      <c r="DY54" s="183"/>
      <c r="DZ54" s="183"/>
      <c r="EA54" s="183"/>
      <c r="EB54" s="183"/>
      <c r="EC54" s="183"/>
      <c r="ED54" s="183"/>
      <c r="EE54" s="183"/>
      <c r="EF54" s="183"/>
      <c r="EG54" s="183"/>
      <c r="EH54" s="183"/>
      <c r="EI54" s="183"/>
      <c r="EJ54" s="183"/>
      <c r="EK54" s="183"/>
      <c r="EL54" s="183"/>
      <c r="EM54" s="183"/>
      <c r="EN54" s="183"/>
      <c r="EO54" s="183"/>
      <c r="EP54" s="183"/>
      <c r="EQ54" s="183"/>
      <c r="ER54" s="183"/>
      <c r="ES54" s="183"/>
      <c r="ET54" s="183"/>
      <c r="EU54" s="183"/>
      <c r="EV54" s="183"/>
      <c r="EW54" s="183"/>
      <c r="EX54" s="183"/>
      <c r="EY54" s="183"/>
      <c r="EZ54" s="183"/>
      <c r="FA54" s="183"/>
      <c r="FB54" s="183"/>
      <c r="FC54" s="183"/>
      <c r="FD54" s="183"/>
      <c r="FE54" s="183"/>
      <c r="FF54" s="183"/>
      <c r="FG54" s="183"/>
      <c r="FH54" s="183"/>
      <c r="FI54" s="183"/>
      <c r="FJ54" s="183"/>
      <c r="FK54" s="183"/>
      <c r="FL54" s="183"/>
      <c r="FM54" s="183"/>
      <c r="FN54" s="183"/>
      <c r="FO54" s="183"/>
      <c r="FP54" s="183"/>
      <c r="FQ54" s="183"/>
      <c r="FR54" s="183"/>
      <c r="FS54" s="183"/>
      <c r="FT54" s="183"/>
      <c r="FU54" s="183"/>
      <c r="FV54" s="183"/>
      <c r="FW54" s="183"/>
      <c r="FX54" s="183"/>
      <c r="FY54" s="183"/>
      <c r="FZ54" s="183"/>
      <c r="GA54" s="183"/>
      <c r="GB54" s="183"/>
      <c r="GC54" s="183"/>
      <c r="GD54" s="183"/>
      <c r="GE54" s="183"/>
      <c r="GF54" s="183"/>
      <c r="GG54" s="183"/>
      <c r="GH54" s="183"/>
      <c r="GI54" s="183"/>
      <c r="GJ54" s="183"/>
      <c r="GK54" s="183"/>
      <c r="GL54" s="183"/>
      <c r="GM54" s="183"/>
      <c r="GN54" s="183"/>
      <c r="GO54" s="183"/>
      <c r="GP54" s="183"/>
      <c r="GQ54" s="183"/>
      <c r="GR54" s="183"/>
      <c r="GS54" s="183"/>
      <c r="GT54" s="183"/>
      <c r="GU54" s="183"/>
      <c r="GV54" s="183"/>
      <c r="GW54" s="183"/>
      <c r="GX54" s="183"/>
      <c r="GY54" s="183"/>
      <c r="GZ54" s="183"/>
      <c r="HA54" s="183"/>
      <c r="HB54" s="183"/>
      <c r="HC54" s="183"/>
      <c r="HD54" s="183"/>
      <c r="HE54" s="183"/>
      <c r="HF54" s="183"/>
      <c r="HG54" s="183"/>
      <c r="HH54" s="183"/>
      <c r="HI54" s="183"/>
      <c r="HJ54" s="183"/>
      <c r="HK54" s="183"/>
      <c r="HL54" s="183"/>
      <c r="HM54" s="183"/>
      <c r="HN54" s="183"/>
      <c r="HO54" s="183"/>
      <c r="HP54" s="183"/>
      <c r="HQ54" s="183"/>
      <c r="HR54" s="183"/>
      <c r="HS54" s="183"/>
      <c r="HT54" s="183"/>
      <c r="HU54" s="183"/>
      <c r="HV54" s="183"/>
      <c r="HW54" s="183"/>
      <c r="HX54" s="183"/>
    </row>
    <row r="55" spans="1:237" s="132" customFormat="1" ht="12.75" customHeight="1" x14ac:dyDescent="0.2">
      <c r="A55" s="1238" t="s">
        <v>109</v>
      </c>
      <c r="B55" s="907" t="s">
        <v>116</v>
      </c>
      <c r="C55" s="908"/>
      <c r="D55" s="908"/>
      <c r="E55" s="908"/>
      <c r="F55" s="63"/>
      <c r="G55" s="64"/>
      <c r="H55" s="63"/>
      <c r="I55" s="64"/>
      <c r="J55" s="239">
        <f>K55/2</f>
        <v>0</v>
      </c>
      <c r="K55" s="239">
        <f>IF(F5&gt;=3,2000,0)</f>
        <v>0</v>
      </c>
      <c r="S55" s="294"/>
      <c r="T55" s="815"/>
      <c r="U55" s="815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F55" s="117"/>
      <c r="BG55" s="117"/>
      <c r="BH55" s="117"/>
      <c r="BI55" s="117"/>
      <c r="BJ55" s="117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179"/>
      <c r="GJ55" s="179"/>
      <c r="GK55" s="179"/>
      <c r="GL55" s="179"/>
      <c r="GM55" s="179"/>
      <c r="GN55" s="179"/>
      <c r="GO55" s="179"/>
      <c r="GP55" s="179"/>
      <c r="GQ55" s="179"/>
      <c r="GR55" s="179"/>
      <c r="GS55" s="179"/>
      <c r="GT55" s="179"/>
      <c r="GU55" s="179"/>
      <c r="GV55" s="179"/>
      <c r="GW55" s="179"/>
      <c r="GX55" s="179"/>
      <c r="GY55" s="179"/>
      <c r="GZ55" s="179"/>
      <c r="HA55" s="179"/>
      <c r="HB55" s="179"/>
      <c r="HC55" s="179"/>
      <c r="HD55" s="179"/>
      <c r="HE55" s="179"/>
      <c r="HF55" s="179"/>
      <c r="HG55" s="179"/>
      <c r="HH55" s="179"/>
      <c r="HI55" s="179"/>
      <c r="HJ55" s="179"/>
      <c r="HK55" s="179"/>
      <c r="HL55" s="179"/>
      <c r="HM55" s="179"/>
      <c r="HN55" s="179"/>
      <c r="HO55" s="179"/>
      <c r="HP55" s="179"/>
      <c r="HQ55" s="179"/>
      <c r="HR55" s="179"/>
      <c r="HS55" s="179"/>
      <c r="HT55" s="179"/>
      <c r="HU55" s="179"/>
      <c r="HV55" s="179"/>
      <c r="HW55" s="179"/>
      <c r="HX55" s="179"/>
    </row>
    <row r="56" spans="1:237" s="132" customFormat="1" ht="13.5" thickBot="1" x14ac:dyDescent="0.25">
      <c r="A56" s="1239"/>
      <c r="B56" s="911" t="s">
        <v>130</v>
      </c>
      <c r="C56" s="511"/>
      <c r="D56" s="511"/>
      <c r="E56" s="511"/>
      <c r="F56" s="273"/>
      <c r="G56" s="375"/>
      <c r="H56" s="273"/>
      <c r="I56" s="375"/>
      <c r="J56" s="529" t="str">
        <f>IF(OR(F56="X",G56="X",H56="X",I56="X"),1000," ")</f>
        <v xml:space="preserve"> </v>
      </c>
      <c r="K56" s="529" t="str">
        <f>IF(OR(F56="X",G56="X",H56="X",I56="X"),2000," ")</f>
        <v xml:space="preserve"> </v>
      </c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B56" s="25"/>
      <c r="BC56" s="25"/>
      <c r="BD56" s="94"/>
      <c r="BE56" s="94"/>
      <c r="BF56" s="183"/>
      <c r="BG56" s="183"/>
      <c r="BH56" s="183"/>
      <c r="BI56" s="183"/>
      <c r="BJ56" s="183"/>
      <c r="BK56" s="183"/>
      <c r="BL56" s="183"/>
      <c r="BM56" s="183"/>
      <c r="BN56" s="183"/>
      <c r="BO56" s="183"/>
      <c r="BP56" s="183"/>
      <c r="BQ56" s="183"/>
      <c r="BR56" s="183"/>
      <c r="BS56" s="183"/>
      <c r="BT56" s="183"/>
      <c r="BU56" s="183"/>
      <c r="BV56" s="183"/>
      <c r="BW56" s="183"/>
      <c r="BX56" s="183"/>
      <c r="BY56" s="183"/>
      <c r="BZ56" s="183"/>
      <c r="CA56" s="183"/>
      <c r="CB56" s="183"/>
      <c r="CC56" s="183"/>
      <c r="CD56" s="183"/>
      <c r="CE56" s="183"/>
      <c r="CF56" s="183"/>
      <c r="CG56" s="183"/>
      <c r="CH56" s="183"/>
      <c r="CI56" s="183"/>
      <c r="CJ56" s="183"/>
      <c r="CK56" s="183"/>
      <c r="CL56" s="183"/>
      <c r="CM56" s="183"/>
      <c r="CN56" s="183"/>
      <c r="CO56" s="183"/>
      <c r="CP56" s="183"/>
      <c r="CQ56" s="183"/>
      <c r="CR56" s="183"/>
      <c r="CS56" s="183"/>
      <c r="CT56" s="183"/>
      <c r="CU56" s="183"/>
      <c r="CV56" s="183"/>
      <c r="CW56" s="183"/>
      <c r="CX56" s="183"/>
      <c r="CY56" s="183"/>
      <c r="CZ56" s="183"/>
      <c r="DA56" s="183"/>
      <c r="DB56" s="183"/>
      <c r="DC56" s="183"/>
      <c r="DD56" s="183"/>
      <c r="DE56" s="183"/>
      <c r="DF56" s="183"/>
      <c r="DG56" s="183"/>
      <c r="DH56" s="183"/>
      <c r="DI56" s="183"/>
      <c r="DJ56" s="183"/>
      <c r="DK56" s="183"/>
      <c r="DL56" s="183"/>
      <c r="DM56" s="183"/>
      <c r="DN56" s="183"/>
      <c r="DO56" s="183"/>
      <c r="DP56" s="183"/>
      <c r="DQ56" s="183"/>
      <c r="DR56" s="183"/>
      <c r="DS56" s="183"/>
      <c r="DT56" s="183"/>
      <c r="DU56" s="183"/>
      <c r="DV56" s="183"/>
      <c r="DW56" s="183"/>
      <c r="DX56" s="183"/>
      <c r="DY56" s="183"/>
      <c r="DZ56" s="183"/>
      <c r="EA56" s="183"/>
      <c r="EB56" s="183"/>
      <c r="EC56" s="183"/>
      <c r="ED56" s="183"/>
      <c r="EE56" s="183"/>
      <c r="EF56" s="183"/>
      <c r="EG56" s="183"/>
      <c r="EH56" s="183"/>
      <c r="EI56" s="183"/>
      <c r="EJ56" s="183"/>
      <c r="EK56" s="183"/>
      <c r="EL56" s="183"/>
      <c r="EM56" s="183"/>
      <c r="EN56" s="183"/>
      <c r="EO56" s="183"/>
      <c r="EP56" s="183"/>
      <c r="EQ56" s="183"/>
      <c r="ER56" s="183"/>
      <c r="ES56" s="183"/>
      <c r="ET56" s="183"/>
      <c r="EU56" s="183"/>
      <c r="EV56" s="183"/>
      <c r="EW56" s="183"/>
      <c r="EX56" s="183"/>
      <c r="EY56" s="183"/>
      <c r="EZ56" s="183"/>
      <c r="FA56" s="183"/>
      <c r="FB56" s="183"/>
      <c r="FC56" s="183"/>
      <c r="FD56" s="183"/>
      <c r="FE56" s="183"/>
      <c r="FF56" s="183"/>
      <c r="FG56" s="183"/>
      <c r="FH56" s="183"/>
      <c r="FI56" s="183"/>
      <c r="FJ56" s="183"/>
      <c r="FK56" s="183"/>
      <c r="FL56" s="183"/>
      <c r="FM56" s="183"/>
      <c r="FN56" s="183"/>
      <c r="FO56" s="183"/>
      <c r="FP56" s="183"/>
      <c r="FQ56" s="183"/>
      <c r="FR56" s="183"/>
      <c r="FS56" s="183"/>
      <c r="FT56" s="183"/>
      <c r="FU56" s="183"/>
      <c r="FV56" s="183"/>
      <c r="FW56" s="183"/>
      <c r="FX56" s="183"/>
      <c r="FY56" s="183"/>
      <c r="FZ56" s="183"/>
      <c r="GA56" s="183"/>
      <c r="GB56" s="183"/>
      <c r="GC56" s="183"/>
      <c r="GD56" s="183"/>
      <c r="GE56" s="183"/>
      <c r="GF56" s="183"/>
      <c r="GG56" s="183"/>
      <c r="GH56" s="183"/>
      <c r="GI56" s="183"/>
      <c r="GJ56" s="183"/>
      <c r="GK56" s="183"/>
      <c r="GL56" s="183"/>
      <c r="GM56" s="183"/>
      <c r="GN56" s="183"/>
      <c r="GO56" s="183"/>
      <c r="GP56" s="183"/>
      <c r="GQ56" s="183"/>
      <c r="GR56" s="183"/>
      <c r="GS56" s="183"/>
      <c r="GT56" s="183"/>
      <c r="GU56" s="183"/>
      <c r="GV56" s="183"/>
      <c r="GW56" s="183"/>
      <c r="GX56" s="183"/>
      <c r="GY56" s="183"/>
      <c r="GZ56" s="183"/>
      <c r="HA56" s="183"/>
      <c r="HB56" s="183"/>
      <c r="HC56" s="183"/>
      <c r="HD56" s="183"/>
      <c r="HE56" s="183"/>
      <c r="HF56" s="183"/>
      <c r="HG56" s="183"/>
      <c r="HH56" s="183"/>
      <c r="HI56" s="183"/>
      <c r="HJ56" s="183"/>
      <c r="HK56" s="183"/>
      <c r="HL56" s="183"/>
      <c r="HM56" s="183"/>
      <c r="HN56" s="183"/>
      <c r="HO56" s="183"/>
      <c r="HP56" s="183"/>
      <c r="HQ56" s="183"/>
      <c r="HR56" s="183"/>
      <c r="HS56" s="183"/>
      <c r="HT56" s="183"/>
      <c r="HU56" s="183"/>
      <c r="HV56" s="183"/>
      <c r="HW56" s="183"/>
      <c r="HX56" s="183"/>
    </row>
    <row r="57" spans="1:237" s="132" customFormat="1" ht="12.75" customHeight="1" x14ac:dyDescent="0.2">
      <c r="A57" s="469"/>
      <c r="B57" s="469"/>
      <c r="C57" s="469"/>
      <c r="D57" s="469"/>
      <c r="E57" s="469"/>
      <c r="F57" s="183"/>
      <c r="G57" s="183"/>
      <c r="H57" s="183"/>
      <c r="I57" s="294"/>
      <c r="J57" s="179"/>
      <c r="K57" s="179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/>
      <c r="BA57" s="294"/>
      <c r="BB57" s="25"/>
      <c r="BC57" s="25"/>
      <c r="BD57" s="94"/>
      <c r="BE57" s="94"/>
      <c r="BF57" s="179"/>
      <c r="BG57" s="179"/>
      <c r="BH57" s="179"/>
      <c r="BI57" s="179"/>
      <c r="BJ57" s="179"/>
      <c r="BK57" s="183"/>
      <c r="BL57" s="183"/>
      <c r="BM57" s="183"/>
      <c r="BN57" s="183"/>
      <c r="BO57" s="183"/>
      <c r="BP57" s="183"/>
      <c r="BQ57" s="183"/>
      <c r="BR57" s="183"/>
      <c r="BS57" s="183"/>
      <c r="BT57" s="183"/>
      <c r="BU57" s="183"/>
      <c r="BV57" s="183"/>
      <c r="BW57" s="183"/>
      <c r="BX57" s="183"/>
      <c r="BY57" s="183"/>
      <c r="BZ57" s="183"/>
      <c r="CA57" s="183"/>
      <c r="CB57" s="183"/>
      <c r="CC57" s="183"/>
      <c r="CD57" s="183"/>
      <c r="CE57" s="183"/>
      <c r="CF57" s="183"/>
      <c r="CG57" s="183"/>
      <c r="CH57" s="183"/>
      <c r="CI57" s="183"/>
      <c r="CJ57" s="183"/>
      <c r="CK57" s="183"/>
      <c r="CL57" s="183"/>
      <c r="CM57" s="183"/>
      <c r="CN57" s="183"/>
      <c r="CO57" s="183"/>
      <c r="CP57" s="183"/>
      <c r="CQ57" s="183"/>
      <c r="CR57" s="183"/>
      <c r="CS57" s="183"/>
      <c r="CT57" s="183"/>
      <c r="CU57" s="183"/>
      <c r="CV57" s="183"/>
      <c r="CW57" s="183"/>
      <c r="CX57" s="183"/>
      <c r="CY57" s="183"/>
      <c r="CZ57" s="183"/>
      <c r="DA57" s="183"/>
      <c r="DB57" s="183"/>
      <c r="DC57" s="183"/>
      <c r="DD57" s="183"/>
      <c r="DE57" s="183"/>
      <c r="DF57" s="183"/>
      <c r="DG57" s="183"/>
      <c r="DH57" s="183"/>
      <c r="DI57" s="183"/>
      <c r="DJ57" s="183"/>
      <c r="DK57" s="183"/>
      <c r="DL57" s="183"/>
      <c r="DM57" s="183"/>
      <c r="DN57" s="183"/>
      <c r="DO57" s="183"/>
      <c r="DP57" s="183"/>
      <c r="DQ57" s="183"/>
      <c r="DR57" s="183"/>
      <c r="DS57" s="183"/>
      <c r="DT57" s="183"/>
      <c r="DU57" s="183"/>
      <c r="DV57" s="183"/>
      <c r="DW57" s="183"/>
      <c r="DX57" s="183"/>
      <c r="DY57" s="183"/>
      <c r="DZ57" s="183"/>
      <c r="EA57" s="183"/>
      <c r="EB57" s="183"/>
      <c r="EC57" s="183"/>
      <c r="ED57" s="183"/>
      <c r="EE57" s="183"/>
      <c r="EF57" s="183"/>
      <c r="EG57" s="183"/>
      <c r="EH57" s="183"/>
      <c r="EI57" s="183"/>
      <c r="EJ57" s="183"/>
      <c r="EK57" s="183"/>
      <c r="EL57" s="183"/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83"/>
      <c r="EZ57" s="183"/>
      <c r="FA57" s="183"/>
      <c r="FB57" s="183"/>
      <c r="FC57" s="183"/>
      <c r="FD57" s="183"/>
      <c r="FE57" s="183"/>
      <c r="FF57" s="183"/>
      <c r="FG57" s="183"/>
      <c r="FH57" s="183"/>
      <c r="FI57" s="183"/>
      <c r="FJ57" s="183"/>
      <c r="FK57" s="183"/>
      <c r="FL57" s="183"/>
      <c r="FM57" s="183"/>
      <c r="FN57" s="183"/>
      <c r="FO57" s="183"/>
      <c r="FP57" s="183"/>
      <c r="FQ57" s="183"/>
      <c r="FR57" s="183"/>
      <c r="FS57" s="183"/>
      <c r="FT57" s="183"/>
      <c r="FU57" s="183"/>
      <c r="FV57" s="183"/>
      <c r="FW57" s="183"/>
      <c r="FX57" s="183"/>
      <c r="FY57" s="183"/>
      <c r="FZ57" s="183"/>
      <c r="GA57" s="183"/>
      <c r="GB57" s="183"/>
      <c r="GC57" s="183"/>
      <c r="GD57" s="183"/>
      <c r="GE57" s="183"/>
      <c r="GF57" s="183"/>
      <c r="GG57" s="183"/>
      <c r="GH57" s="183"/>
      <c r="GI57" s="183"/>
      <c r="GJ57" s="183"/>
      <c r="GK57" s="183"/>
      <c r="GL57" s="183"/>
      <c r="GM57" s="183"/>
      <c r="GN57" s="183"/>
      <c r="GO57" s="183"/>
      <c r="GP57" s="183"/>
      <c r="GQ57" s="183"/>
      <c r="GR57" s="183"/>
      <c r="GS57" s="183"/>
      <c r="GT57" s="183"/>
      <c r="GU57" s="183"/>
      <c r="GV57" s="183"/>
      <c r="GW57" s="183"/>
      <c r="GX57" s="183"/>
      <c r="GY57" s="183"/>
      <c r="GZ57" s="183"/>
      <c r="HA57" s="183"/>
      <c r="HB57" s="183"/>
      <c r="HC57" s="183"/>
      <c r="HD57" s="183"/>
      <c r="HE57" s="183"/>
      <c r="HF57" s="183"/>
      <c r="HG57" s="183"/>
      <c r="HH57" s="183"/>
      <c r="HI57" s="183"/>
      <c r="HJ57" s="183"/>
      <c r="HK57" s="183"/>
      <c r="HL57" s="183"/>
      <c r="HM57" s="183"/>
      <c r="HN57" s="183"/>
      <c r="HO57" s="183"/>
      <c r="HP57" s="183"/>
      <c r="HQ57" s="183"/>
      <c r="HR57" s="183"/>
      <c r="HS57" s="183"/>
      <c r="HT57" s="183"/>
      <c r="HU57" s="183"/>
      <c r="HV57" s="183"/>
      <c r="HW57" s="183"/>
      <c r="HX57" s="183"/>
    </row>
    <row r="58" spans="1:237" s="132" customFormat="1" ht="13.5" thickBot="1" x14ac:dyDescent="0.25">
      <c r="A58" s="33"/>
      <c r="B58" s="215"/>
      <c r="C58" s="215"/>
      <c r="D58" s="48"/>
      <c r="E58" s="48"/>
      <c r="F58" s="183"/>
      <c r="G58" s="183"/>
      <c r="H58" s="294"/>
      <c r="I58" s="294"/>
      <c r="J58" s="117"/>
      <c r="K58" s="117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5"/>
      <c r="BC58" s="25"/>
      <c r="BD58" s="94"/>
      <c r="BE58" s="94"/>
      <c r="BF58" s="183"/>
      <c r="BG58" s="183"/>
      <c r="BH58" s="183"/>
      <c r="BI58" s="183"/>
      <c r="BJ58" s="183"/>
      <c r="BK58" s="252"/>
      <c r="BL58" s="252"/>
      <c r="BM58" s="252"/>
      <c r="BN58" s="252"/>
      <c r="BO58" s="252"/>
      <c r="BP58" s="252"/>
      <c r="BQ58" s="252"/>
      <c r="BR58" s="252"/>
      <c r="BS58" s="252"/>
      <c r="BT58" s="252"/>
      <c r="BU58" s="252"/>
      <c r="BV58" s="252"/>
      <c r="BW58" s="252"/>
      <c r="BX58" s="252"/>
      <c r="BY58" s="252"/>
      <c r="BZ58" s="252"/>
      <c r="CA58" s="252"/>
      <c r="CB58" s="252"/>
      <c r="CC58" s="252"/>
      <c r="CD58" s="252"/>
      <c r="CE58" s="252"/>
      <c r="CF58" s="252"/>
      <c r="CG58" s="252"/>
      <c r="CH58" s="252"/>
      <c r="CI58" s="252"/>
      <c r="CJ58" s="252"/>
      <c r="CK58" s="252"/>
      <c r="CL58" s="252"/>
      <c r="CM58" s="252"/>
      <c r="CN58" s="252"/>
      <c r="CO58" s="252"/>
      <c r="CP58" s="252"/>
      <c r="CQ58" s="252"/>
      <c r="CR58" s="252"/>
      <c r="CS58" s="252"/>
      <c r="CT58" s="252"/>
      <c r="CU58" s="252"/>
      <c r="CV58" s="252"/>
      <c r="CW58" s="252"/>
      <c r="CX58" s="252"/>
      <c r="CY58" s="252"/>
      <c r="CZ58" s="252"/>
      <c r="DA58" s="252"/>
      <c r="DB58" s="252"/>
      <c r="DC58" s="252"/>
      <c r="DD58" s="252"/>
      <c r="DE58" s="252"/>
      <c r="DF58" s="252"/>
      <c r="DG58" s="252"/>
      <c r="DH58" s="252"/>
      <c r="DI58" s="252"/>
      <c r="DJ58" s="252"/>
      <c r="DK58" s="252"/>
      <c r="DL58" s="252"/>
      <c r="DM58" s="252"/>
      <c r="DN58" s="252"/>
      <c r="DO58" s="252"/>
      <c r="DP58" s="252"/>
      <c r="DQ58" s="252"/>
      <c r="DR58" s="252"/>
      <c r="DS58" s="252"/>
      <c r="DT58" s="252"/>
      <c r="DU58" s="252"/>
      <c r="DV58" s="252"/>
      <c r="DW58" s="252"/>
      <c r="DX58" s="252"/>
      <c r="DY58" s="252"/>
      <c r="DZ58" s="252"/>
      <c r="EA58" s="252"/>
      <c r="EB58" s="252"/>
      <c r="EC58" s="252"/>
      <c r="ED58" s="252"/>
      <c r="EE58" s="252"/>
      <c r="EF58" s="252"/>
      <c r="EG58" s="252"/>
      <c r="EH58" s="252"/>
      <c r="EI58" s="252"/>
      <c r="EJ58" s="252"/>
      <c r="EK58" s="252"/>
      <c r="EL58" s="252"/>
      <c r="EM58" s="252"/>
      <c r="EN58" s="252"/>
      <c r="EO58" s="252"/>
      <c r="EP58" s="252"/>
      <c r="EQ58" s="252"/>
      <c r="ER58" s="252"/>
      <c r="ES58" s="252"/>
      <c r="ET58" s="252"/>
      <c r="EU58" s="252"/>
      <c r="EV58" s="252"/>
      <c r="EW58" s="252"/>
      <c r="EX58" s="252"/>
      <c r="EY58" s="252"/>
      <c r="EZ58" s="252"/>
      <c r="FA58" s="252"/>
      <c r="FB58" s="252"/>
      <c r="FC58" s="252"/>
      <c r="FD58" s="252"/>
      <c r="FE58" s="252"/>
      <c r="FF58" s="252"/>
      <c r="FG58" s="252"/>
      <c r="FH58" s="252"/>
      <c r="FI58" s="252"/>
      <c r="FJ58" s="252"/>
      <c r="FK58" s="252"/>
      <c r="FL58" s="252"/>
      <c r="FM58" s="252"/>
      <c r="FN58" s="252"/>
      <c r="FO58" s="252"/>
      <c r="FP58" s="252"/>
      <c r="FQ58" s="252"/>
      <c r="FR58" s="252"/>
      <c r="FS58" s="252"/>
      <c r="FT58" s="252"/>
      <c r="FU58" s="252"/>
      <c r="FV58" s="252"/>
      <c r="FW58" s="252"/>
      <c r="FX58" s="252"/>
      <c r="FY58" s="252"/>
      <c r="FZ58" s="252"/>
      <c r="GA58" s="252"/>
      <c r="GB58" s="252"/>
      <c r="GC58" s="252"/>
      <c r="GD58" s="252"/>
      <c r="GE58" s="252"/>
      <c r="GF58" s="252"/>
      <c r="GG58" s="252"/>
      <c r="GH58" s="252"/>
      <c r="GI58" s="252"/>
      <c r="GJ58" s="252"/>
      <c r="GK58" s="252"/>
      <c r="GL58" s="252"/>
      <c r="GM58" s="252"/>
      <c r="GN58" s="252"/>
      <c r="GO58" s="252"/>
      <c r="GP58" s="252"/>
      <c r="GQ58" s="252"/>
      <c r="GR58" s="252"/>
      <c r="GS58" s="252"/>
      <c r="GT58" s="252"/>
      <c r="GU58" s="252"/>
      <c r="GV58" s="252"/>
      <c r="GW58" s="252"/>
      <c r="GX58" s="252"/>
      <c r="GY58" s="252"/>
      <c r="GZ58" s="252"/>
      <c r="HA58" s="252"/>
      <c r="HB58" s="252"/>
      <c r="HC58" s="252"/>
      <c r="HD58" s="252"/>
      <c r="HE58" s="252"/>
      <c r="HF58" s="252"/>
      <c r="HG58" s="252"/>
      <c r="HH58" s="252"/>
      <c r="HI58" s="252"/>
      <c r="HJ58" s="252"/>
      <c r="HK58" s="252"/>
      <c r="HL58" s="252"/>
      <c r="HM58" s="252"/>
      <c r="HN58" s="252"/>
      <c r="HO58" s="252"/>
      <c r="HP58" s="252"/>
      <c r="HQ58" s="252"/>
      <c r="HR58" s="252"/>
      <c r="HS58" s="252"/>
      <c r="HT58" s="252"/>
      <c r="HU58" s="252"/>
      <c r="HV58" s="252"/>
      <c r="HW58" s="252"/>
      <c r="HX58" s="252"/>
    </row>
    <row r="59" spans="1:237" s="132" customFormat="1" ht="13.5" thickBot="1" x14ac:dyDescent="0.25">
      <c r="A59" s="47"/>
      <c r="B59" s="47"/>
      <c r="C59" s="294"/>
      <c r="D59" s="1004" t="s">
        <v>117</v>
      </c>
      <c r="E59" s="1005"/>
      <c r="F59" s="1005"/>
      <c r="G59" s="1005"/>
      <c r="H59" s="1006"/>
      <c r="I59" s="47"/>
      <c r="J59" s="964" t="s">
        <v>172</v>
      </c>
      <c r="K59" s="965" t="s">
        <v>85</v>
      </c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5"/>
      <c r="BC59" s="25"/>
      <c r="BD59" s="94"/>
      <c r="BE59" s="94"/>
      <c r="BF59" s="183"/>
      <c r="BG59" s="183"/>
      <c r="BH59" s="183"/>
      <c r="BI59" s="183"/>
      <c r="BJ59" s="183"/>
      <c r="BK59" s="252"/>
      <c r="BL59" s="252"/>
      <c r="BM59" s="252"/>
      <c r="BN59" s="252"/>
      <c r="BO59" s="252"/>
      <c r="BP59" s="252"/>
      <c r="BQ59" s="252"/>
      <c r="BR59" s="252"/>
      <c r="BS59" s="252"/>
      <c r="BT59" s="252"/>
      <c r="BU59" s="252"/>
      <c r="BV59" s="252"/>
      <c r="BW59" s="252"/>
      <c r="BX59" s="252"/>
      <c r="BY59" s="252"/>
      <c r="BZ59" s="252"/>
      <c r="CA59" s="252"/>
      <c r="CB59" s="252"/>
      <c r="CC59" s="252"/>
      <c r="CD59" s="252"/>
      <c r="CE59" s="252"/>
      <c r="CF59" s="252"/>
      <c r="CG59" s="252"/>
      <c r="CH59" s="252"/>
      <c r="CI59" s="252"/>
      <c r="CJ59" s="252"/>
      <c r="CK59" s="252"/>
      <c r="CL59" s="252"/>
      <c r="CM59" s="252"/>
      <c r="CN59" s="252"/>
      <c r="CO59" s="252"/>
      <c r="CP59" s="252"/>
      <c r="CQ59" s="252"/>
      <c r="CR59" s="252"/>
      <c r="CS59" s="252"/>
      <c r="CT59" s="252"/>
      <c r="CU59" s="252"/>
      <c r="CV59" s="252"/>
      <c r="CW59" s="252"/>
      <c r="CX59" s="252"/>
      <c r="CY59" s="252"/>
      <c r="CZ59" s="252"/>
      <c r="DA59" s="252"/>
      <c r="DB59" s="252"/>
      <c r="DC59" s="252"/>
      <c r="DD59" s="252"/>
      <c r="DE59" s="252"/>
      <c r="DF59" s="252"/>
      <c r="DG59" s="252"/>
      <c r="DH59" s="252"/>
      <c r="DI59" s="252"/>
      <c r="DJ59" s="252"/>
      <c r="DK59" s="252"/>
      <c r="DL59" s="252"/>
      <c r="DM59" s="252"/>
      <c r="DN59" s="252"/>
      <c r="DO59" s="252"/>
      <c r="DP59" s="252"/>
      <c r="DQ59" s="252"/>
      <c r="DR59" s="252"/>
      <c r="DS59" s="252"/>
      <c r="DT59" s="252"/>
      <c r="DU59" s="252"/>
      <c r="DV59" s="252"/>
      <c r="DW59" s="252"/>
      <c r="DX59" s="252"/>
      <c r="DY59" s="252"/>
      <c r="DZ59" s="252"/>
      <c r="EA59" s="252"/>
      <c r="EB59" s="252"/>
      <c r="EC59" s="252"/>
      <c r="ED59" s="252"/>
      <c r="EE59" s="252"/>
      <c r="EF59" s="252"/>
      <c r="EG59" s="252"/>
      <c r="EH59" s="252"/>
      <c r="EI59" s="252"/>
      <c r="EJ59" s="252"/>
      <c r="EK59" s="252"/>
      <c r="EL59" s="252"/>
      <c r="EM59" s="252"/>
      <c r="EN59" s="252"/>
      <c r="EO59" s="252"/>
      <c r="EP59" s="252"/>
      <c r="EQ59" s="252"/>
      <c r="ER59" s="252"/>
      <c r="ES59" s="252"/>
      <c r="ET59" s="252"/>
      <c r="EU59" s="252"/>
      <c r="EV59" s="252"/>
      <c r="EW59" s="252"/>
      <c r="EX59" s="252"/>
      <c r="EY59" s="252"/>
      <c r="EZ59" s="252"/>
      <c r="FA59" s="252"/>
      <c r="FB59" s="252"/>
      <c r="FC59" s="252"/>
      <c r="FD59" s="252"/>
      <c r="FE59" s="252"/>
      <c r="FF59" s="252"/>
      <c r="FG59" s="252"/>
      <c r="FH59" s="252"/>
      <c r="FI59" s="252"/>
      <c r="FJ59" s="252"/>
      <c r="FK59" s="252"/>
      <c r="FL59" s="252"/>
      <c r="FM59" s="252"/>
      <c r="FN59" s="252"/>
      <c r="FO59" s="252"/>
      <c r="FP59" s="252"/>
      <c r="FQ59" s="252"/>
      <c r="FR59" s="252"/>
      <c r="FS59" s="252"/>
      <c r="FT59" s="252"/>
      <c r="FU59" s="252"/>
      <c r="FV59" s="252"/>
      <c r="FW59" s="252"/>
      <c r="FX59" s="252"/>
      <c r="FY59" s="252"/>
      <c r="FZ59" s="252"/>
      <c r="GA59" s="252"/>
      <c r="GB59" s="252"/>
      <c r="GC59" s="252"/>
      <c r="GD59" s="252"/>
      <c r="GE59" s="252"/>
      <c r="GF59" s="252"/>
      <c r="GG59" s="252"/>
      <c r="GH59" s="252"/>
      <c r="GI59" s="252"/>
      <c r="GJ59" s="252"/>
      <c r="GK59" s="252"/>
      <c r="GL59" s="252"/>
      <c r="GM59" s="252"/>
      <c r="GN59" s="252"/>
      <c r="GO59" s="252"/>
      <c r="GP59" s="252"/>
      <c r="GQ59" s="252"/>
      <c r="GR59" s="252"/>
      <c r="GS59" s="252"/>
      <c r="GT59" s="252"/>
      <c r="GU59" s="252"/>
      <c r="GV59" s="252"/>
      <c r="GW59" s="252"/>
      <c r="GX59" s="252"/>
      <c r="GY59" s="252"/>
      <c r="GZ59" s="252"/>
      <c r="HA59" s="252"/>
      <c r="HB59" s="252"/>
      <c r="HC59" s="252"/>
      <c r="HD59" s="252"/>
      <c r="HE59" s="252"/>
      <c r="HF59" s="252"/>
      <c r="HG59" s="252"/>
      <c r="HH59" s="252"/>
      <c r="HI59" s="252"/>
      <c r="HJ59" s="252"/>
      <c r="HK59" s="252"/>
      <c r="HL59" s="252"/>
      <c r="HM59" s="252"/>
      <c r="HN59" s="252"/>
      <c r="HO59" s="252"/>
      <c r="HP59" s="252"/>
      <c r="HQ59" s="252"/>
      <c r="HR59" s="252"/>
      <c r="HS59" s="252"/>
      <c r="HT59" s="252"/>
      <c r="HU59" s="252"/>
      <c r="HV59" s="252"/>
      <c r="HW59" s="252"/>
      <c r="HX59" s="252"/>
    </row>
    <row r="60" spans="1:237" s="132" customFormat="1" x14ac:dyDescent="0.2">
      <c r="A60" s="183"/>
      <c r="B60" s="183"/>
      <c r="C60" s="294"/>
      <c r="D60" s="599" t="s">
        <v>119</v>
      </c>
      <c r="E60" s="513"/>
      <c r="F60" s="513"/>
      <c r="G60" s="513"/>
      <c r="H60" s="514"/>
      <c r="I60" s="294"/>
      <c r="J60" s="603">
        <f>SUM(J9:J21)*$F$5</f>
        <v>0</v>
      </c>
      <c r="K60" s="603">
        <f>SUM(K9:K21)*$F$5</f>
        <v>0</v>
      </c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294"/>
      <c r="BA60" s="294"/>
      <c r="BB60" s="25"/>
      <c r="BC60" s="25"/>
      <c r="BD60" s="94"/>
      <c r="BE60" s="94"/>
      <c r="BF60" s="252"/>
      <c r="BG60" s="252"/>
      <c r="BH60" s="252"/>
      <c r="BI60" s="252"/>
      <c r="BJ60" s="252"/>
      <c r="BK60" s="252"/>
      <c r="BL60" s="252"/>
      <c r="BM60" s="252"/>
      <c r="BN60" s="252"/>
      <c r="BO60" s="252"/>
      <c r="BP60" s="252"/>
      <c r="BQ60" s="252"/>
      <c r="BR60" s="252"/>
      <c r="BS60" s="252"/>
      <c r="BT60" s="252"/>
      <c r="BU60" s="252"/>
      <c r="BV60" s="252"/>
      <c r="BW60" s="252"/>
      <c r="BX60" s="252"/>
      <c r="BY60" s="252"/>
      <c r="BZ60" s="252"/>
      <c r="CA60" s="252"/>
      <c r="CB60" s="252"/>
      <c r="CC60" s="252"/>
      <c r="CD60" s="252"/>
      <c r="CE60" s="252"/>
      <c r="CF60" s="252"/>
      <c r="CG60" s="252"/>
      <c r="CH60" s="252"/>
      <c r="CI60" s="252"/>
      <c r="CJ60" s="252"/>
      <c r="CK60" s="252"/>
      <c r="CL60" s="252"/>
      <c r="CM60" s="252"/>
      <c r="CN60" s="252"/>
      <c r="CO60" s="252"/>
      <c r="CP60" s="252"/>
      <c r="CQ60" s="252"/>
      <c r="CR60" s="252"/>
      <c r="CS60" s="252"/>
      <c r="CT60" s="252"/>
      <c r="CU60" s="252"/>
      <c r="CV60" s="252"/>
      <c r="CW60" s="252"/>
      <c r="CX60" s="252"/>
      <c r="CY60" s="252"/>
      <c r="CZ60" s="252"/>
      <c r="DA60" s="252"/>
      <c r="DB60" s="252"/>
      <c r="DC60" s="252"/>
      <c r="DD60" s="252"/>
      <c r="DE60" s="252"/>
      <c r="DF60" s="252"/>
      <c r="DG60" s="252"/>
      <c r="DH60" s="252"/>
      <c r="DI60" s="252"/>
      <c r="DJ60" s="252"/>
      <c r="DK60" s="252"/>
      <c r="DL60" s="252"/>
      <c r="DM60" s="252"/>
      <c r="DN60" s="252"/>
      <c r="DO60" s="252"/>
      <c r="DP60" s="252"/>
      <c r="DQ60" s="252"/>
      <c r="DR60" s="252"/>
      <c r="DS60" s="252"/>
      <c r="DT60" s="252"/>
      <c r="DU60" s="252"/>
      <c r="DV60" s="252"/>
      <c r="DW60" s="252"/>
      <c r="DX60" s="252"/>
      <c r="DY60" s="252"/>
      <c r="DZ60" s="252"/>
      <c r="EA60" s="252"/>
      <c r="EB60" s="252"/>
      <c r="EC60" s="252"/>
      <c r="ED60" s="252"/>
      <c r="EE60" s="252"/>
      <c r="EF60" s="252"/>
      <c r="EG60" s="252"/>
      <c r="EH60" s="252"/>
      <c r="EI60" s="252"/>
      <c r="EJ60" s="252"/>
      <c r="EK60" s="252"/>
      <c r="EL60" s="252"/>
      <c r="EM60" s="252"/>
      <c r="EN60" s="252"/>
      <c r="EO60" s="252"/>
      <c r="EP60" s="252"/>
      <c r="EQ60" s="252"/>
      <c r="ER60" s="252"/>
      <c r="ES60" s="252"/>
      <c r="ET60" s="252"/>
      <c r="EU60" s="252"/>
      <c r="EV60" s="252"/>
      <c r="EW60" s="252"/>
      <c r="EX60" s="252"/>
      <c r="EY60" s="252"/>
      <c r="EZ60" s="252"/>
      <c r="FA60" s="252"/>
      <c r="FB60" s="252"/>
      <c r="FC60" s="252"/>
      <c r="FD60" s="252"/>
      <c r="FE60" s="252"/>
      <c r="FF60" s="252"/>
      <c r="FG60" s="252"/>
      <c r="FH60" s="252"/>
      <c r="FI60" s="252"/>
      <c r="FJ60" s="252"/>
      <c r="FK60" s="252"/>
      <c r="FL60" s="252"/>
      <c r="FM60" s="252"/>
      <c r="FN60" s="252"/>
      <c r="FO60" s="252"/>
      <c r="FP60" s="252"/>
      <c r="FQ60" s="252"/>
      <c r="FR60" s="252"/>
      <c r="FS60" s="252"/>
      <c r="FT60" s="252"/>
      <c r="FU60" s="252"/>
      <c r="FV60" s="252"/>
      <c r="FW60" s="252"/>
      <c r="FX60" s="252"/>
      <c r="FY60" s="252"/>
      <c r="FZ60" s="252"/>
      <c r="GA60" s="252"/>
      <c r="GB60" s="252"/>
      <c r="GC60" s="252"/>
      <c r="GD60" s="252"/>
      <c r="GE60" s="252"/>
      <c r="GF60" s="252"/>
      <c r="GG60" s="252"/>
      <c r="GH60" s="252"/>
      <c r="GI60" s="252"/>
      <c r="GJ60" s="252"/>
      <c r="GK60" s="252"/>
      <c r="GL60" s="252"/>
      <c r="GM60" s="252"/>
      <c r="GN60" s="252"/>
      <c r="GO60" s="252"/>
      <c r="GP60" s="252"/>
      <c r="GQ60" s="252"/>
      <c r="GR60" s="252"/>
      <c r="GS60" s="252"/>
      <c r="GT60" s="252"/>
      <c r="GU60" s="252"/>
      <c r="GV60" s="252"/>
      <c r="GW60" s="252"/>
      <c r="GX60" s="252"/>
      <c r="GY60" s="252"/>
      <c r="GZ60" s="252"/>
      <c r="HA60" s="252"/>
      <c r="HB60" s="252"/>
      <c r="HC60" s="252"/>
      <c r="HD60" s="252"/>
      <c r="HE60" s="252"/>
      <c r="HF60" s="252"/>
      <c r="HG60" s="252"/>
      <c r="HH60" s="252"/>
      <c r="HI60" s="252"/>
      <c r="HJ60" s="252"/>
      <c r="HK60" s="252"/>
      <c r="HL60" s="252"/>
      <c r="HM60" s="252"/>
      <c r="HN60" s="252"/>
      <c r="HO60" s="252"/>
      <c r="HP60" s="252"/>
      <c r="HQ60" s="252"/>
      <c r="HR60" s="252"/>
      <c r="HS60" s="252"/>
      <c r="HT60" s="252"/>
      <c r="HU60" s="252"/>
      <c r="HV60" s="252"/>
      <c r="HW60" s="252"/>
      <c r="HX60" s="252"/>
    </row>
    <row r="61" spans="1:237" x14ac:dyDescent="0.2">
      <c r="A61" s="183"/>
      <c r="B61" s="183"/>
      <c r="D61" s="600" t="s">
        <v>157</v>
      </c>
      <c r="E61" s="530"/>
      <c r="F61" s="530"/>
      <c r="G61" s="531"/>
      <c r="H61" s="515"/>
      <c r="J61" s="604">
        <f>SUM(J26:J43)</f>
        <v>0</v>
      </c>
      <c r="K61" s="604">
        <f>SUM(K26:K43)</f>
        <v>0</v>
      </c>
      <c r="BB61" s="25"/>
      <c r="BC61" s="25"/>
      <c r="BD61" s="94"/>
      <c r="BE61" s="94"/>
      <c r="BF61" s="252"/>
      <c r="BG61" s="252"/>
      <c r="BH61" s="252"/>
      <c r="BI61" s="252"/>
      <c r="BJ61" s="252"/>
      <c r="BK61" s="195"/>
      <c r="BL61" s="195"/>
      <c r="BM61" s="195"/>
      <c r="BN61" s="195"/>
      <c r="BO61" s="195"/>
      <c r="BP61" s="195"/>
      <c r="BQ61" s="195"/>
      <c r="BR61" s="195"/>
      <c r="BS61" s="195"/>
      <c r="BT61" s="195"/>
      <c r="BU61" s="195"/>
      <c r="BV61" s="195"/>
      <c r="BW61" s="195"/>
      <c r="BX61" s="195"/>
      <c r="BY61" s="195"/>
      <c r="BZ61" s="195"/>
      <c r="CA61" s="195"/>
      <c r="CB61" s="195"/>
      <c r="CC61" s="195"/>
      <c r="CD61" s="195"/>
      <c r="CE61" s="195"/>
      <c r="CF61" s="195"/>
      <c r="CG61" s="195"/>
      <c r="CH61" s="195"/>
      <c r="CI61" s="195"/>
      <c r="CJ61" s="195"/>
      <c r="CK61" s="195"/>
      <c r="CL61" s="195"/>
      <c r="CM61" s="195"/>
      <c r="CN61" s="195"/>
      <c r="CO61" s="195"/>
      <c r="CP61" s="195"/>
      <c r="CQ61" s="195"/>
      <c r="CR61" s="195"/>
      <c r="CS61" s="195"/>
      <c r="CT61" s="195"/>
      <c r="CU61" s="195"/>
      <c r="CV61" s="195"/>
      <c r="CW61" s="195"/>
      <c r="CX61" s="195"/>
      <c r="CY61" s="195"/>
      <c r="CZ61" s="195"/>
      <c r="DA61" s="195"/>
      <c r="DB61" s="195"/>
      <c r="DC61" s="195"/>
      <c r="DD61" s="195"/>
      <c r="DE61" s="195"/>
      <c r="DF61" s="195"/>
      <c r="DG61" s="195"/>
      <c r="DH61" s="195"/>
      <c r="DI61" s="195"/>
      <c r="DJ61" s="195"/>
      <c r="DK61" s="195"/>
      <c r="DL61" s="195"/>
      <c r="DM61" s="195"/>
      <c r="DN61" s="195"/>
      <c r="DO61" s="195"/>
      <c r="DP61" s="195"/>
      <c r="DQ61" s="195"/>
      <c r="DR61" s="195"/>
      <c r="DS61" s="195"/>
      <c r="DT61" s="195"/>
      <c r="DU61" s="195"/>
      <c r="DV61" s="195"/>
      <c r="DW61" s="195"/>
      <c r="DX61" s="195"/>
      <c r="DY61" s="195"/>
      <c r="DZ61" s="195"/>
      <c r="EA61" s="195"/>
      <c r="EB61" s="195"/>
      <c r="EC61" s="195"/>
      <c r="ED61" s="195"/>
      <c r="EE61" s="195"/>
      <c r="EF61" s="195"/>
      <c r="EG61" s="195"/>
      <c r="EH61" s="195"/>
      <c r="EI61" s="195"/>
      <c r="EJ61" s="195"/>
      <c r="EK61" s="195"/>
      <c r="EL61" s="195"/>
      <c r="EM61" s="195"/>
      <c r="EN61" s="195"/>
      <c r="EO61" s="195"/>
      <c r="EP61" s="195"/>
      <c r="EQ61" s="195"/>
      <c r="ER61" s="195"/>
      <c r="ES61" s="195"/>
      <c r="ET61" s="195"/>
      <c r="EU61" s="195"/>
      <c r="EV61" s="195"/>
      <c r="EW61" s="195"/>
      <c r="EX61" s="195"/>
      <c r="EY61" s="195"/>
      <c r="EZ61" s="195"/>
      <c r="FA61" s="195"/>
      <c r="FB61" s="195"/>
      <c r="FC61" s="195"/>
      <c r="FD61" s="195"/>
      <c r="FE61" s="195"/>
      <c r="FF61" s="195"/>
      <c r="FG61" s="195"/>
      <c r="FH61" s="195"/>
      <c r="FI61" s="195"/>
      <c r="FJ61" s="195"/>
      <c r="FK61" s="195"/>
      <c r="FL61" s="195"/>
      <c r="FM61" s="195"/>
      <c r="FN61" s="195"/>
      <c r="FO61" s="195"/>
      <c r="FP61" s="195"/>
      <c r="FQ61" s="195"/>
      <c r="FR61" s="195"/>
      <c r="FS61" s="195"/>
      <c r="FT61" s="195"/>
      <c r="FU61" s="195"/>
      <c r="FV61" s="195"/>
      <c r="FW61" s="195"/>
      <c r="FX61" s="195"/>
      <c r="FY61" s="195"/>
      <c r="FZ61" s="195"/>
      <c r="GA61" s="195"/>
      <c r="GB61" s="195"/>
      <c r="GC61" s="195"/>
      <c r="GD61" s="195"/>
      <c r="GE61" s="195"/>
      <c r="GF61" s="195"/>
      <c r="GG61" s="195"/>
      <c r="GH61" s="195"/>
      <c r="GI61" s="195"/>
      <c r="GJ61" s="195"/>
      <c r="GK61" s="195"/>
      <c r="GL61" s="195"/>
      <c r="GM61" s="195"/>
      <c r="GN61" s="195"/>
      <c r="GO61" s="195"/>
      <c r="GP61" s="195"/>
      <c r="GQ61" s="195"/>
      <c r="GR61" s="195"/>
      <c r="GS61" s="195"/>
      <c r="GT61" s="195"/>
      <c r="GU61" s="195"/>
      <c r="GV61" s="195"/>
      <c r="GW61" s="195"/>
      <c r="GX61" s="195"/>
      <c r="GY61" s="195"/>
      <c r="GZ61" s="195"/>
      <c r="HA61" s="195"/>
      <c r="HB61" s="195"/>
      <c r="HC61" s="195"/>
      <c r="HD61" s="195"/>
      <c r="HE61" s="195"/>
      <c r="HF61" s="195"/>
      <c r="HG61" s="195"/>
      <c r="HH61" s="195"/>
      <c r="HI61" s="195"/>
      <c r="HJ61" s="195"/>
      <c r="HK61" s="195"/>
      <c r="HL61" s="195"/>
      <c r="HM61" s="195"/>
      <c r="HN61" s="195"/>
      <c r="HO61" s="195"/>
      <c r="HP61" s="195"/>
      <c r="HQ61" s="195"/>
      <c r="HR61" s="195"/>
      <c r="HS61" s="195"/>
      <c r="HT61" s="195"/>
      <c r="HU61" s="195"/>
      <c r="HV61" s="195"/>
      <c r="HW61" s="195"/>
      <c r="HX61" s="195"/>
    </row>
    <row r="62" spans="1:237" x14ac:dyDescent="0.2">
      <c r="A62" s="183"/>
      <c r="B62" s="183"/>
      <c r="D62" s="601" t="s">
        <v>158</v>
      </c>
      <c r="E62" s="532"/>
      <c r="F62" s="532"/>
      <c r="G62" s="533"/>
      <c r="H62" s="516"/>
      <c r="J62" s="604">
        <f>SUM(J46:J52)*$F$5</f>
        <v>0</v>
      </c>
      <c r="K62" s="604">
        <f>SUM(K46:K52)*$F$5</f>
        <v>0</v>
      </c>
      <c r="BB62" s="25"/>
      <c r="BC62" s="25"/>
      <c r="BD62" s="94"/>
      <c r="BE62" s="94"/>
      <c r="BF62" s="252"/>
      <c r="BG62" s="252"/>
      <c r="BH62" s="252"/>
      <c r="BI62" s="252"/>
      <c r="BJ62" s="252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5"/>
      <c r="BX62" s="195"/>
      <c r="BY62" s="195"/>
      <c r="BZ62" s="195"/>
      <c r="CA62" s="195"/>
      <c r="CB62" s="195"/>
      <c r="CC62" s="195"/>
      <c r="CD62" s="195"/>
      <c r="CE62" s="195"/>
      <c r="CF62" s="195"/>
      <c r="CG62" s="195"/>
      <c r="CH62" s="195"/>
      <c r="CI62" s="195"/>
      <c r="CJ62" s="195"/>
      <c r="CK62" s="195"/>
      <c r="CL62" s="195"/>
      <c r="CM62" s="195"/>
      <c r="CN62" s="195"/>
      <c r="CO62" s="195"/>
      <c r="CP62" s="195"/>
      <c r="CQ62" s="195"/>
      <c r="CR62" s="195"/>
      <c r="CS62" s="195"/>
      <c r="CT62" s="195"/>
      <c r="CU62" s="195"/>
      <c r="CV62" s="195"/>
      <c r="CW62" s="195"/>
      <c r="CX62" s="195"/>
      <c r="CY62" s="195"/>
      <c r="CZ62" s="195"/>
      <c r="DA62" s="195"/>
      <c r="DB62" s="195"/>
      <c r="DC62" s="195"/>
      <c r="DD62" s="195"/>
      <c r="DE62" s="195"/>
      <c r="DF62" s="195"/>
      <c r="DG62" s="195"/>
      <c r="DH62" s="195"/>
      <c r="DI62" s="195"/>
      <c r="DJ62" s="195"/>
      <c r="DK62" s="195"/>
      <c r="DL62" s="195"/>
      <c r="DM62" s="195"/>
      <c r="DN62" s="195"/>
      <c r="DO62" s="195"/>
      <c r="DP62" s="195"/>
      <c r="DQ62" s="195"/>
      <c r="DR62" s="195"/>
      <c r="DS62" s="195"/>
      <c r="DT62" s="195"/>
      <c r="DU62" s="195"/>
      <c r="DV62" s="195"/>
      <c r="DW62" s="195"/>
      <c r="DX62" s="195"/>
      <c r="DY62" s="195"/>
      <c r="DZ62" s="195"/>
      <c r="EA62" s="195"/>
      <c r="EB62" s="195"/>
      <c r="EC62" s="195"/>
      <c r="ED62" s="195"/>
      <c r="EE62" s="195"/>
      <c r="EF62" s="195"/>
      <c r="EG62" s="195"/>
      <c r="EH62" s="195"/>
      <c r="EI62" s="195"/>
      <c r="EJ62" s="195"/>
      <c r="EK62" s="195"/>
      <c r="EL62" s="195"/>
      <c r="EM62" s="195"/>
      <c r="EN62" s="195"/>
      <c r="EO62" s="195"/>
      <c r="EP62" s="195"/>
      <c r="EQ62" s="195"/>
      <c r="ER62" s="195"/>
      <c r="ES62" s="195"/>
      <c r="ET62" s="195"/>
      <c r="EU62" s="195"/>
      <c r="EV62" s="195"/>
      <c r="EW62" s="195"/>
      <c r="EX62" s="195"/>
      <c r="EY62" s="195"/>
      <c r="EZ62" s="195"/>
      <c r="FA62" s="195"/>
      <c r="FB62" s="195"/>
      <c r="FC62" s="195"/>
      <c r="FD62" s="195"/>
      <c r="FE62" s="195"/>
      <c r="FF62" s="195"/>
      <c r="FG62" s="195"/>
      <c r="FH62" s="195"/>
      <c r="FI62" s="195"/>
      <c r="FJ62" s="195"/>
      <c r="FK62" s="195"/>
      <c r="FL62" s="195"/>
      <c r="FM62" s="195"/>
      <c r="FN62" s="195"/>
      <c r="FO62" s="195"/>
      <c r="FP62" s="195"/>
      <c r="FQ62" s="195"/>
      <c r="FR62" s="195"/>
      <c r="FS62" s="195"/>
      <c r="FT62" s="195"/>
      <c r="FU62" s="195"/>
      <c r="FV62" s="195"/>
      <c r="FW62" s="195"/>
      <c r="FX62" s="195"/>
      <c r="FY62" s="195"/>
      <c r="FZ62" s="195"/>
      <c r="GA62" s="195"/>
      <c r="GB62" s="195"/>
      <c r="GC62" s="195"/>
      <c r="GD62" s="195"/>
      <c r="GE62" s="195"/>
      <c r="GF62" s="195"/>
      <c r="GG62" s="195"/>
      <c r="GH62" s="195"/>
      <c r="GI62" s="195"/>
      <c r="GJ62" s="195"/>
      <c r="GK62" s="195"/>
      <c r="GL62" s="195"/>
      <c r="GM62" s="195"/>
      <c r="GN62" s="195"/>
      <c r="GO62" s="195"/>
      <c r="GP62" s="195"/>
      <c r="GQ62" s="195"/>
      <c r="GR62" s="195"/>
      <c r="GS62" s="195"/>
      <c r="GT62" s="195"/>
      <c r="GU62" s="195"/>
      <c r="GV62" s="195"/>
      <c r="GW62" s="195"/>
      <c r="GX62" s="195"/>
      <c r="GY62" s="195"/>
      <c r="GZ62" s="195"/>
      <c r="HA62" s="195"/>
      <c r="HB62" s="195"/>
      <c r="HC62" s="195"/>
      <c r="HD62" s="195"/>
      <c r="HE62" s="195"/>
      <c r="HF62" s="195"/>
      <c r="HG62" s="195"/>
      <c r="HH62" s="195"/>
      <c r="HI62" s="195"/>
      <c r="HJ62" s="195"/>
      <c r="HK62" s="195"/>
      <c r="HL62" s="195"/>
      <c r="HM62" s="195"/>
      <c r="HN62" s="195"/>
      <c r="HO62" s="195"/>
      <c r="HP62" s="195"/>
      <c r="HQ62" s="195"/>
      <c r="HR62" s="195"/>
      <c r="HS62" s="195"/>
      <c r="HT62" s="195"/>
      <c r="HU62" s="195"/>
      <c r="HV62" s="195"/>
      <c r="HW62" s="195"/>
      <c r="HX62" s="195"/>
    </row>
    <row r="63" spans="1:237" ht="13.5" thickBot="1" x14ac:dyDescent="0.25">
      <c r="A63" s="183"/>
      <c r="B63" s="183"/>
      <c r="D63" s="602" t="s">
        <v>120</v>
      </c>
      <c r="E63" s="517"/>
      <c r="F63" s="517"/>
      <c r="G63" s="517"/>
      <c r="H63" s="939"/>
      <c r="J63" s="605">
        <f>SUM(J55:J56)*F5</f>
        <v>0</v>
      </c>
      <c r="K63" s="605">
        <f>SUM(K55:K56)*F5</f>
        <v>0</v>
      </c>
      <c r="BB63" s="45"/>
      <c r="BC63" s="45"/>
      <c r="BD63" s="45"/>
      <c r="BE63" s="124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P63" s="195"/>
      <c r="BQ63" s="195"/>
      <c r="BR63" s="195"/>
      <c r="BS63" s="195"/>
      <c r="BT63" s="195"/>
      <c r="BU63" s="195"/>
      <c r="BV63" s="195"/>
      <c r="BW63" s="195"/>
      <c r="BX63" s="195"/>
      <c r="BY63" s="195"/>
      <c r="BZ63" s="195"/>
      <c r="CA63" s="195"/>
      <c r="CB63" s="195"/>
      <c r="CC63" s="195"/>
      <c r="CD63" s="195"/>
      <c r="CE63" s="195"/>
      <c r="CF63" s="195"/>
      <c r="CG63" s="195"/>
      <c r="CH63" s="195"/>
      <c r="CI63" s="195"/>
      <c r="CJ63" s="195"/>
      <c r="CK63" s="195"/>
      <c r="CL63" s="195"/>
      <c r="CM63" s="195"/>
      <c r="CN63" s="195"/>
      <c r="CO63" s="195"/>
      <c r="CP63" s="195"/>
      <c r="CQ63" s="195"/>
      <c r="CR63" s="195"/>
      <c r="CS63" s="195"/>
      <c r="CT63" s="195"/>
      <c r="CU63" s="195"/>
      <c r="CV63" s="195"/>
      <c r="CW63" s="195"/>
      <c r="CX63" s="195"/>
      <c r="CY63" s="195"/>
      <c r="CZ63" s="195"/>
      <c r="DA63" s="195"/>
      <c r="DB63" s="195"/>
      <c r="DC63" s="195"/>
      <c r="DD63" s="195"/>
      <c r="DE63" s="195"/>
      <c r="DF63" s="195"/>
      <c r="DG63" s="195"/>
      <c r="DH63" s="195"/>
      <c r="DI63" s="195"/>
      <c r="DJ63" s="195"/>
      <c r="DK63" s="195"/>
      <c r="DL63" s="195"/>
      <c r="DM63" s="195"/>
      <c r="DN63" s="195"/>
      <c r="DO63" s="195"/>
      <c r="DP63" s="195"/>
      <c r="DQ63" s="195"/>
      <c r="DR63" s="195"/>
      <c r="DS63" s="195"/>
      <c r="DT63" s="195"/>
      <c r="DU63" s="195"/>
      <c r="DV63" s="195"/>
      <c r="DW63" s="195"/>
      <c r="DX63" s="195"/>
      <c r="DY63" s="195"/>
      <c r="DZ63" s="195"/>
      <c r="EA63" s="195"/>
      <c r="EB63" s="195"/>
      <c r="EC63" s="195"/>
      <c r="ED63" s="195"/>
      <c r="EE63" s="195"/>
      <c r="EF63" s="195"/>
      <c r="EG63" s="195"/>
      <c r="EH63" s="195"/>
      <c r="EI63" s="195"/>
      <c r="EJ63" s="195"/>
      <c r="EK63" s="195"/>
      <c r="EL63" s="195"/>
      <c r="EM63" s="195"/>
      <c r="EN63" s="195"/>
      <c r="EO63" s="195"/>
      <c r="EP63" s="195"/>
      <c r="EQ63" s="195"/>
      <c r="ER63" s="195"/>
      <c r="ES63" s="195"/>
      <c r="ET63" s="195"/>
      <c r="EU63" s="195"/>
      <c r="EV63" s="195"/>
      <c r="EW63" s="195"/>
      <c r="EX63" s="195"/>
      <c r="EY63" s="195"/>
      <c r="EZ63" s="195"/>
      <c r="FA63" s="195"/>
      <c r="FB63" s="195"/>
      <c r="FC63" s="195"/>
      <c r="FD63" s="195"/>
      <c r="FE63" s="195"/>
      <c r="FF63" s="195"/>
      <c r="FG63" s="195"/>
      <c r="FH63" s="195"/>
      <c r="FI63" s="195"/>
      <c r="FJ63" s="195"/>
      <c r="FK63" s="195"/>
      <c r="FL63" s="195"/>
      <c r="FM63" s="195"/>
      <c r="FN63" s="195"/>
      <c r="FO63" s="195"/>
      <c r="FP63" s="195"/>
      <c r="FQ63" s="195"/>
      <c r="FR63" s="195"/>
      <c r="FS63" s="195"/>
      <c r="FT63" s="195"/>
      <c r="FU63" s="195"/>
      <c r="FV63" s="195"/>
      <c r="FW63" s="195"/>
      <c r="FX63" s="195"/>
      <c r="FY63" s="195"/>
      <c r="FZ63" s="195"/>
      <c r="GA63" s="195"/>
      <c r="GB63" s="195"/>
      <c r="GC63" s="195"/>
      <c r="GD63" s="195"/>
      <c r="GE63" s="195"/>
      <c r="GF63" s="195"/>
      <c r="GG63" s="195"/>
      <c r="GH63" s="195"/>
      <c r="GI63" s="195"/>
      <c r="GJ63" s="195"/>
      <c r="GK63" s="195"/>
      <c r="GL63" s="195"/>
      <c r="GM63" s="195"/>
      <c r="GN63" s="195"/>
      <c r="GO63" s="195"/>
      <c r="GP63" s="195"/>
      <c r="GQ63" s="195"/>
      <c r="GR63" s="195"/>
      <c r="GS63" s="195"/>
      <c r="GT63" s="195"/>
      <c r="GU63" s="195"/>
      <c r="GV63" s="195"/>
      <c r="GW63" s="195"/>
      <c r="GX63" s="195"/>
      <c r="GY63" s="195"/>
      <c r="GZ63" s="195"/>
      <c r="HA63" s="195"/>
      <c r="HB63" s="195"/>
      <c r="HC63" s="195"/>
      <c r="HD63" s="195"/>
      <c r="HE63" s="195"/>
      <c r="HF63" s="195"/>
      <c r="HG63" s="195"/>
      <c r="HH63" s="195"/>
      <c r="HI63" s="195"/>
      <c r="HJ63" s="195"/>
      <c r="HK63" s="195"/>
      <c r="HL63" s="195"/>
      <c r="HM63" s="195"/>
      <c r="HN63" s="195"/>
      <c r="HO63" s="195"/>
      <c r="HP63" s="195"/>
      <c r="HQ63" s="195"/>
      <c r="HR63" s="195"/>
      <c r="HS63" s="195"/>
      <c r="HT63" s="195"/>
      <c r="HU63" s="195"/>
      <c r="HV63" s="195"/>
      <c r="HW63" s="195"/>
      <c r="HX63" s="195"/>
    </row>
    <row r="64" spans="1:237" ht="15" customHeight="1" thickBot="1" x14ac:dyDescent="0.25">
      <c r="A64" s="183"/>
      <c r="B64" s="183"/>
      <c r="D64" s="968" t="s">
        <v>121</v>
      </c>
      <c r="E64" s="513"/>
      <c r="F64" s="513"/>
      <c r="G64" s="513"/>
      <c r="H64" s="969"/>
      <c r="J64" s="606">
        <f>SUM(J60:J63)</f>
        <v>0</v>
      </c>
      <c r="K64" s="606">
        <f>SUM(K60:K63)</f>
        <v>0</v>
      </c>
      <c r="BB64" s="45"/>
      <c r="BC64" s="45"/>
      <c r="BD64" s="4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  <c r="BR64" s="195"/>
      <c r="BS64" s="195"/>
      <c r="BT64" s="195"/>
      <c r="BU64" s="195"/>
      <c r="BV64" s="195"/>
      <c r="BW64" s="195"/>
      <c r="BX64" s="195"/>
      <c r="BY64" s="195"/>
      <c r="BZ64" s="195"/>
      <c r="CA64" s="195"/>
      <c r="CB64" s="195"/>
      <c r="CC64" s="195"/>
      <c r="CD64" s="195"/>
      <c r="CE64" s="195"/>
      <c r="CF64" s="195"/>
      <c r="CG64" s="195"/>
      <c r="CH64" s="195"/>
      <c r="CI64" s="195"/>
      <c r="CJ64" s="195"/>
      <c r="CK64" s="195"/>
      <c r="CL64" s="195"/>
      <c r="CM64" s="195"/>
      <c r="CN64" s="195"/>
      <c r="CO64" s="195"/>
      <c r="CP64" s="195"/>
      <c r="CQ64" s="195"/>
      <c r="CR64" s="195"/>
      <c r="CS64" s="195"/>
      <c r="CT64" s="195"/>
      <c r="CU64" s="195"/>
      <c r="CV64" s="195"/>
      <c r="CW64" s="195"/>
      <c r="CX64" s="195"/>
      <c r="CY64" s="195"/>
      <c r="CZ64" s="195"/>
      <c r="DA64" s="195"/>
      <c r="DB64" s="195"/>
      <c r="DC64" s="195"/>
      <c r="DD64" s="195"/>
      <c r="DE64" s="195"/>
      <c r="DF64" s="195"/>
      <c r="DG64" s="195"/>
      <c r="DH64" s="195"/>
      <c r="DI64" s="195"/>
      <c r="DJ64" s="195"/>
      <c r="DK64" s="195"/>
      <c r="DL64" s="195"/>
      <c r="DM64" s="195"/>
      <c r="DN64" s="195"/>
      <c r="DO64" s="195"/>
      <c r="DP64" s="195"/>
      <c r="DQ64" s="195"/>
      <c r="DR64" s="195"/>
      <c r="DS64" s="195"/>
      <c r="DT64" s="195"/>
      <c r="DU64" s="195"/>
      <c r="DV64" s="195"/>
      <c r="DW64" s="195"/>
      <c r="DX64" s="195"/>
      <c r="DY64" s="195"/>
      <c r="DZ64" s="195"/>
      <c r="EA64" s="195"/>
      <c r="EB64" s="195"/>
      <c r="EC64" s="195"/>
      <c r="ED64" s="195"/>
      <c r="EE64" s="195"/>
      <c r="EF64" s="195"/>
      <c r="EG64" s="195"/>
      <c r="EH64" s="195"/>
      <c r="EI64" s="195"/>
      <c r="EJ64" s="195"/>
      <c r="EK64" s="195"/>
      <c r="EL64" s="195"/>
      <c r="EM64" s="195"/>
      <c r="EN64" s="195"/>
      <c r="EO64" s="195"/>
      <c r="EP64" s="195"/>
      <c r="EQ64" s="195"/>
      <c r="ER64" s="195"/>
      <c r="ES64" s="195"/>
      <c r="ET64" s="195"/>
      <c r="EU64" s="195"/>
      <c r="EV64" s="195"/>
      <c r="EW64" s="195"/>
      <c r="EX64" s="195"/>
      <c r="EY64" s="195"/>
      <c r="EZ64" s="195"/>
      <c r="FA64" s="195"/>
      <c r="FB64" s="195"/>
      <c r="FC64" s="195"/>
      <c r="FD64" s="195"/>
      <c r="FE64" s="195"/>
      <c r="FF64" s="195"/>
      <c r="FG64" s="195"/>
      <c r="FH64" s="195"/>
      <c r="FI64" s="195"/>
      <c r="FJ64" s="195"/>
      <c r="FK64" s="195"/>
      <c r="FL64" s="195"/>
      <c r="FM64" s="195"/>
      <c r="FN64" s="195"/>
      <c r="FO64" s="195"/>
      <c r="FP64" s="195"/>
      <c r="FQ64" s="195"/>
      <c r="FR64" s="195"/>
      <c r="FS64" s="195"/>
      <c r="FT64" s="195"/>
      <c r="FU64" s="195"/>
      <c r="FV64" s="195"/>
      <c r="FW64" s="195"/>
      <c r="FX64" s="195"/>
      <c r="FY64" s="195"/>
      <c r="FZ64" s="195"/>
      <c r="GA64" s="195"/>
      <c r="GB64" s="195"/>
      <c r="GC64" s="195"/>
      <c r="GD64" s="195"/>
      <c r="GE64" s="195"/>
      <c r="GF64" s="195"/>
      <c r="GG64" s="195"/>
      <c r="GH64" s="195"/>
      <c r="GI64" s="195"/>
      <c r="GJ64" s="195"/>
      <c r="GK64" s="195"/>
      <c r="GL64" s="195"/>
      <c r="GM64" s="195"/>
      <c r="GN64" s="195"/>
      <c r="GO64" s="195"/>
      <c r="GP64" s="195"/>
      <c r="GQ64" s="195"/>
      <c r="GR64" s="195"/>
      <c r="GS64" s="195"/>
      <c r="GT64" s="195"/>
      <c r="GU64" s="195"/>
      <c r="GV64" s="195"/>
      <c r="GW64" s="195"/>
      <c r="GX64" s="195"/>
      <c r="GY64" s="195"/>
      <c r="GZ64" s="195"/>
      <c r="HA64" s="195"/>
      <c r="HB64" s="195"/>
      <c r="HC64" s="195"/>
      <c r="HD64" s="195"/>
      <c r="HE64" s="195"/>
      <c r="HF64" s="195"/>
      <c r="HG64" s="195"/>
      <c r="HH64" s="195"/>
      <c r="HI64" s="195"/>
      <c r="HJ64" s="195"/>
      <c r="HK64" s="195"/>
      <c r="HL64" s="195"/>
      <c r="HM64" s="195"/>
      <c r="HN64" s="195"/>
      <c r="HO64" s="195"/>
      <c r="HP64" s="195"/>
      <c r="HQ64" s="195"/>
      <c r="HR64" s="195"/>
      <c r="HS64" s="195"/>
      <c r="HT64" s="195"/>
      <c r="HU64" s="195"/>
      <c r="HV64" s="195"/>
      <c r="HW64" s="195"/>
      <c r="HX64" s="195"/>
    </row>
    <row r="65" spans="1:232" ht="12.75" customHeight="1" thickBot="1" x14ac:dyDescent="0.25">
      <c r="D65" s="968" t="s">
        <v>204</v>
      </c>
      <c r="E65" s="970"/>
      <c r="F65" s="971"/>
      <c r="G65" s="972" t="s">
        <v>123</v>
      </c>
      <c r="H65" s="976">
        <v>0</v>
      </c>
      <c r="J65" s="606">
        <f>H65*J64</f>
        <v>0</v>
      </c>
      <c r="K65" s="606">
        <f>J65*2</f>
        <v>0</v>
      </c>
      <c r="BB65" s="729"/>
      <c r="BC65" s="729"/>
      <c r="BD65" s="729"/>
      <c r="BE65" s="250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  <c r="BR65" s="195"/>
      <c r="BS65" s="195"/>
      <c r="BT65" s="195"/>
      <c r="BU65" s="195"/>
      <c r="BV65" s="195"/>
      <c r="BW65" s="195"/>
      <c r="BX65" s="195"/>
      <c r="BY65" s="195"/>
      <c r="BZ65" s="195"/>
      <c r="CA65" s="195"/>
      <c r="CB65" s="195"/>
      <c r="CC65" s="195"/>
      <c r="CD65" s="195"/>
      <c r="CE65" s="195"/>
      <c r="CF65" s="195"/>
      <c r="CG65" s="195"/>
      <c r="CH65" s="195"/>
      <c r="CI65" s="195"/>
      <c r="CJ65" s="195"/>
      <c r="CK65" s="195"/>
      <c r="CL65" s="195"/>
      <c r="CM65" s="195"/>
      <c r="CN65" s="195"/>
      <c r="CO65" s="195"/>
      <c r="CP65" s="195"/>
      <c r="CQ65" s="195"/>
      <c r="CR65" s="195"/>
      <c r="CS65" s="195"/>
      <c r="CT65" s="195"/>
      <c r="CU65" s="195"/>
      <c r="CV65" s="195"/>
      <c r="CW65" s="195"/>
      <c r="CX65" s="195"/>
      <c r="CY65" s="195"/>
      <c r="CZ65" s="195"/>
      <c r="DA65" s="195"/>
      <c r="DB65" s="195"/>
      <c r="DC65" s="195"/>
      <c r="DD65" s="195"/>
      <c r="DE65" s="195"/>
      <c r="DF65" s="195"/>
      <c r="DG65" s="195"/>
      <c r="DH65" s="195"/>
      <c r="DI65" s="195"/>
      <c r="DJ65" s="195"/>
      <c r="DK65" s="195"/>
      <c r="DL65" s="195"/>
      <c r="DM65" s="195"/>
      <c r="DN65" s="195"/>
      <c r="DO65" s="195"/>
      <c r="DP65" s="195"/>
      <c r="DQ65" s="195"/>
      <c r="DR65" s="195"/>
      <c r="DS65" s="195"/>
      <c r="DT65" s="195"/>
      <c r="DU65" s="195"/>
      <c r="DV65" s="195"/>
      <c r="DW65" s="195"/>
      <c r="DX65" s="195"/>
      <c r="DY65" s="195"/>
      <c r="DZ65" s="195"/>
      <c r="EA65" s="195"/>
      <c r="EB65" s="195"/>
      <c r="EC65" s="195"/>
      <c r="ED65" s="195"/>
      <c r="EE65" s="195"/>
      <c r="EF65" s="195"/>
      <c r="EG65" s="195"/>
      <c r="EH65" s="195"/>
      <c r="EI65" s="195"/>
      <c r="EJ65" s="195"/>
      <c r="EK65" s="195"/>
      <c r="EL65" s="195"/>
      <c r="EM65" s="195"/>
      <c r="EN65" s="195"/>
      <c r="EO65" s="195"/>
      <c r="EP65" s="195"/>
      <c r="EQ65" s="195"/>
      <c r="ER65" s="195"/>
      <c r="ES65" s="195"/>
      <c r="ET65" s="195"/>
      <c r="EU65" s="195"/>
      <c r="EV65" s="195"/>
      <c r="EW65" s="195"/>
      <c r="EX65" s="195"/>
      <c r="EY65" s="195"/>
      <c r="EZ65" s="195"/>
      <c r="FA65" s="195"/>
      <c r="FB65" s="195"/>
      <c r="FC65" s="195"/>
      <c r="FD65" s="195"/>
      <c r="FE65" s="195"/>
      <c r="FF65" s="195"/>
      <c r="FG65" s="195"/>
      <c r="FH65" s="195"/>
      <c r="FI65" s="195"/>
      <c r="FJ65" s="195"/>
      <c r="FK65" s="195"/>
      <c r="FL65" s="195"/>
      <c r="FM65" s="195"/>
      <c r="FN65" s="195"/>
      <c r="FO65" s="195"/>
      <c r="FP65" s="195"/>
      <c r="FQ65" s="195"/>
      <c r="FR65" s="195"/>
      <c r="FS65" s="195"/>
      <c r="FT65" s="195"/>
      <c r="FU65" s="195"/>
      <c r="FV65" s="195"/>
      <c r="FW65" s="195"/>
      <c r="FX65" s="195"/>
      <c r="FY65" s="195"/>
      <c r="FZ65" s="195"/>
      <c r="GA65" s="195"/>
      <c r="GB65" s="195"/>
      <c r="GC65" s="195"/>
      <c r="GD65" s="195"/>
      <c r="GE65" s="195"/>
      <c r="GF65" s="195"/>
      <c r="GG65" s="195"/>
      <c r="GH65" s="195"/>
      <c r="GI65" s="195"/>
      <c r="GJ65" s="195"/>
      <c r="GK65" s="195"/>
      <c r="GL65" s="195"/>
      <c r="GM65" s="195"/>
      <c r="GN65" s="195"/>
      <c r="GO65" s="195"/>
      <c r="GP65" s="195"/>
      <c r="GQ65" s="195"/>
      <c r="GR65" s="195"/>
      <c r="GS65" s="195"/>
      <c r="GT65" s="195"/>
      <c r="GU65" s="195"/>
      <c r="GV65" s="195"/>
      <c r="GW65" s="195"/>
      <c r="GX65" s="195"/>
      <c r="GY65" s="195"/>
      <c r="GZ65" s="195"/>
      <c r="HA65" s="195"/>
      <c r="HB65" s="195"/>
      <c r="HC65" s="195"/>
      <c r="HD65" s="195"/>
      <c r="HE65" s="195"/>
      <c r="HF65" s="195"/>
      <c r="HG65" s="195"/>
      <c r="HH65" s="195"/>
      <c r="HI65" s="195"/>
      <c r="HJ65" s="195"/>
      <c r="HK65" s="195"/>
      <c r="HL65" s="195"/>
      <c r="HM65" s="195"/>
      <c r="HN65" s="195"/>
      <c r="HO65" s="195"/>
      <c r="HP65" s="195"/>
      <c r="HQ65" s="195"/>
      <c r="HR65" s="195"/>
      <c r="HS65" s="195"/>
      <c r="HT65" s="195"/>
      <c r="HU65" s="195"/>
      <c r="HV65" s="195"/>
      <c r="HW65" s="195"/>
      <c r="HX65" s="195"/>
    </row>
    <row r="66" spans="1:232" ht="12" customHeight="1" thickBot="1" x14ac:dyDescent="0.25">
      <c r="D66" s="973" t="s">
        <v>205</v>
      </c>
      <c r="E66" s="974"/>
      <c r="F66" s="974"/>
      <c r="G66" s="974"/>
      <c r="H66" s="975"/>
      <c r="J66" s="606">
        <f>J65+J64</f>
        <v>0</v>
      </c>
      <c r="K66" s="606">
        <f>J66*2</f>
        <v>0</v>
      </c>
      <c r="BB66" s="554"/>
      <c r="BC66" s="554"/>
      <c r="BD66" s="555"/>
      <c r="BE66" s="46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  <c r="BR66" s="195"/>
      <c r="BS66" s="195"/>
      <c r="BT66" s="195"/>
      <c r="BU66" s="195"/>
      <c r="BV66" s="195"/>
      <c r="BW66" s="195"/>
      <c r="BX66" s="195"/>
      <c r="BY66" s="195"/>
      <c r="BZ66" s="195"/>
      <c r="CA66" s="195"/>
      <c r="CB66" s="195"/>
      <c r="CC66" s="195"/>
      <c r="CD66" s="195"/>
      <c r="CE66" s="195"/>
      <c r="CF66" s="195"/>
      <c r="CG66" s="195"/>
      <c r="CH66" s="195"/>
      <c r="CI66" s="195"/>
      <c r="CJ66" s="195"/>
      <c r="CK66" s="195"/>
      <c r="CL66" s="195"/>
      <c r="CM66" s="195"/>
      <c r="CN66" s="195"/>
      <c r="CO66" s="195"/>
      <c r="CP66" s="195"/>
      <c r="CQ66" s="195"/>
      <c r="CR66" s="195"/>
      <c r="CS66" s="195"/>
      <c r="CT66" s="195"/>
      <c r="CU66" s="195"/>
      <c r="CV66" s="195"/>
      <c r="CW66" s="195"/>
      <c r="CX66" s="195"/>
      <c r="CY66" s="195"/>
      <c r="CZ66" s="195"/>
      <c r="DA66" s="195"/>
      <c r="DB66" s="195"/>
      <c r="DC66" s="195"/>
      <c r="DD66" s="195"/>
      <c r="DE66" s="195"/>
      <c r="DF66" s="195"/>
      <c r="DG66" s="195"/>
      <c r="DH66" s="195"/>
      <c r="DI66" s="195"/>
      <c r="DJ66" s="195"/>
      <c r="DK66" s="195"/>
      <c r="DL66" s="195"/>
      <c r="DM66" s="195"/>
      <c r="DN66" s="195"/>
      <c r="DO66" s="195"/>
      <c r="DP66" s="195"/>
      <c r="DQ66" s="195"/>
      <c r="DR66" s="195"/>
      <c r="DS66" s="195"/>
      <c r="DT66" s="195"/>
      <c r="DU66" s="195"/>
      <c r="DV66" s="195"/>
      <c r="DW66" s="195"/>
      <c r="DX66" s="195"/>
      <c r="DY66" s="195"/>
      <c r="DZ66" s="195"/>
      <c r="EA66" s="195"/>
      <c r="EB66" s="195"/>
      <c r="EC66" s="195"/>
      <c r="ED66" s="195"/>
      <c r="EE66" s="195"/>
      <c r="EF66" s="195"/>
      <c r="EG66" s="195"/>
      <c r="EH66" s="195"/>
      <c r="EI66" s="195"/>
      <c r="EJ66" s="195"/>
      <c r="EK66" s="195"/>
      <c r="EL66" s="195"/>
      <c r="EM66" s="195"/>
      <c r="EN66" s="195"/>
      <c r="EO66" s="195"/>
      <c r="EP66" s="195"/>
      <c r="EQ66" s="195"/>
      <c r="ER66" s="195"/>
      <c r="ES66" s="195"/>
      <c r="ET66" s="195"/>
      <c r="EU66" s="195"/>
      <c r="EV66" s="195"/>
      <c r="EW66" s="195"/>
      <c r="EX66" s="195"/>
      <c r="EY66" s="195"/>
      <c r="EZ66" s="195"/>
      <c r="FA66" s="195"/>
      <c r="FB66" s="195"/>
      <c r="FC66" s="195"/>
      <c r="FD66" s="195"/>
      <c r="FE66" s="195"/>
      <c r="FF66" s="195"/>
      <c r="FG66" s="195"/>
      <c r="FH66" s="195"/>
      <c r="FI66" s="195"/>
      <c r="FJ66" s="195"/>
      <c r="FK66" s="195"/>
      <c r="FL66" s="195"/>
      <c r="FM66" s="195"/>
      <c r="FN66" s="195"/>
      <c r="FO66" s="195"/>
      <c r="FP66" s="195"/>
      <c r="FQ66" s="195"/>
      <c r="FR66" s="195"/>
      <c r="FS66" s="195"/>
      <c r="FT66" s="195"/>
      <c r="FU66" s="195"/>
      <c r="FV66" s="195"/>
      <c r="FW66" s="195"/>
      <c r="FX66" s="195"/>
      <c r="FY66" s="195"/>
      <c r="FZ66" s="195"/>
      <c r="GA66" s="195"/>
      <c r="GB66" s="195"/>
      <c r="GC66" s="195"/>
      <c r="GD66" s="195"/>
      <c r="GE66" s="195"/>
      <c r="GF66" s="195"/>
      <c r="GG66" s="195"/>
      <c r="GH66" s="195"/>
      <c r="GI66" s="195"/>
      <c r="GJ66" s="195"/>
      <c r="GK66" s="195"/>
      <c r="GL66" s="195"/>
      <c r="GM66" s="195"/>
      <c r="GN66" s="195"/>
      <c r="GO66" s="195"/>
      <c r="GP66" s="195"/>
      <c r="GQ66" s="195"/>
      <c r="GR66" s="195"/>
      <c r="GS66" s="195"/>
      <c r="GT66" s="195"/>
      <c r="GU66" s="195"/>
      <c r="GV66" s="195"/>
      <c r="GW66" s="195"/>
      <c r="GX66" s="195"/>
      <c r="GY66" s="195"/>
      <c r="GZ66" s="195"/>
      <c r="HA66" s="195"/>
      <c r="HB66" s="195"/>
      <c r="HC66" s="195"/>
      <c r="HD66" s="195"/>
      <c r="HE66" s="195"/>
      <c r="HF66" s="195"/>
      <c r="HG66" s="195"/>
      <c r="HH66" s="195"/>
      <c r="HI66" s="195"/>
      <c r="HJ66" s="195"/>
      <c r="HK66" s="195"/>
      <c r="HL66" s="195"/>
      <c r="HM66" s="195"/>
      <c r="HN66" s="195"/>
      <c r="HO66" s="195"/>
      <c r="HP66" s="195"/>
      <c r="HQ66" s="195"/>
      <c r="HR66" s="195"/>
      <c r="HS66" s="195"/>
      <c r="HT66" s="195"/>
      <c r="HU66" s="195"/>
      <c r="HV66" s="195"/>
      <c r="HW66" s="195"/>
      <c r="HX66" s="195"/>
    </row>
    <row r="67" spans="1:232" x14ac:dyDescent="0.2">
      <c r="BB67" s="554"/>
      <c r="BC67" s="554"/>
      <c r="BD67" s="555"/>
      <c r="BE67" s="46"/>
      <c r="BF67" s="195"/>
      <c r="BG67" s="195"/>
      <c r="BH67" s="195"/>
      <c r="BI67" s="195"/>
      <c r="BJ67" s="195"/>
      <c r="BK67" s="195"/>
      <c r="BL67" s="195"/>
      <c r="BM67" s="195"/>
      <c r="BN67" s="195"/>
      <c r="BO67" s="195"/>
      <c r="BP67" s="195"/>
      <c r="BQ67" s="195"/>
      <c r="BR67" s="195"/>
      <c r="BS67" s="195"/>
      <c r="BT67" s="195"/>
      <c r="BU67" s="195"/>
      <c r="BV67" s="195"/>
      <c r="BW67" s="195"/>
      <c r="BX67" s="195"/>
      <c r="BY67" s="195"/>
      <c r="BZ67" s="195"/>
      <c r="CA67" s="195"/>
      <c r="CB67" s="195"/>
      <c r="CC67" s="195"/>
      <c r="CD67" s="195"/>
      <c r="CE67" s="195"/>
      <c r="CF67" s="195"/>
      <c r="CG67" s="195"/>
      <c r="CH67" s="195"/>
      <c r="CI67" s="195"/>
      <c r="CJ67" s="195"/>
      <c r="CK67" s="195"/>
      <c r="CL67" s="195"/>
      <c r="CM67" s="195"/>
      <c r="CN67" s="195"/>
      <c r="CO67" s="195"/>
      <c r="CP67" s="195"/>
      <c r="CQ67" s="195"/>
      <c r="CR67" s="195"/>
      <c r="CS67" s="195"/>
      <c r="CT67" s="195"/>
      <c r="CU67" s="195"/>
      <c r="CV67" s="195"/>
      <c r="CW67" s="195"/>
      <c r="CX67" s="195"/>
      <c r="CY67" s="195"/>
      <c r="CZ67" s="195"/>
      <c r="DA67" s="195"/>
      <c r="DB67" s="195"/>
      <c r="DC67" s="195"/>
      <c r="DD67" s="195"/>
      <c r="DE67" s="195"/>
      <c r="DF67" s="195"/>
      <c r="DG67" s="195"/>
      <c r="DH67" s="195"/>
      <c r="DI67" s="195"/>
      <c r="DJ67" s="195"/>
      <c r="DK67" s="195"/>
      <c r="DL67" s="195"/>
      <c r="DM67" s="195"/>
      <c r="DN67" s="195"/>
      <c r="DO67" s="195"/>
      <c r="DP67" s="195"/>
      <c r="DQ67" s="195"/>
      <c r="DR67" s="195"/>
      <c r="DS67" s="195"/>
      <c r="DT67" s="195"/>
      <c r="DU67" s="195"/>
      <c r="DV67" s="195"/>
      <c r="DW67" s="195"/>
      <c r="DX67" s="195"/>
      <c r="DY67" s="195"/>
      <c r="DZ67" s="195"/>
      <c r="EA67" s="195"/>
      <c r="EB67" s="195"/>
      <c r="EC67" s="195"/>
      <c r="ED67" s="195"/>
      <c r="EE67" s="195"/>
      <c r="EF67" s="195"/>
      <c r="EG67" s="195"/>
      <c r="EH67" s="195"/>
      <c r="EI67" s="195"/>
      <c r="EJ67" s="195"/>
      <c r="EK67" s="195"/>
      <c r="EL67" s="195"/>
      <c r="EM67" s="195"/>
      <c r="EN67" s="195"/>
      <c r="EO67" s="195"/>
      <c r="EP67" s="195"/>
      <c r="EQ67" s="195"/>
      <c r="ER67" s="195"/>
      <c r="ES67" s="195"/>
      <c r="ET67" s="195"/>
      <c r="EU67" s="195"/>
      <c r="EV67" s="195"/>
      <c r="EW67" s="195"/>
      <c r="EX67" s="195"/>
      <c r="EY67" s="195"/>
      <c r="EZ67" s="195"/>
      <c r="FA67" s="195"/>
      <c r="FB67" s="195"/>
      <c r="FC67" s="195"/>
      <c r="FD67" s="195"/>
      <c r="FE67" s="195"/>
      <c r="FF67" s="195"/>
      <c r="FG67" s="195"/>
      <c r="FH67" s="195"/>
      <c r="FI67" s="195"/>
      <c r="FJ67" s="195"/>
      <c r="FK67" s="195"/>
      <c r="FL67" s="195"/>
      <c r="FM67" s="195"/>
      <c r="FN67" s="195"/>
      <c r="FO67" s="195"/>
      <c r="FP67" s="195"/>
      <c r="FQ67" s="195"/>
      <c r="FR67" s="195"/>
      <c r="FS67" s="195"/>
      <c r="FT67" s="195"/>
      <c r="FU67" s="195"/>
      <c r="FV67" s="195"/>
      <c r="FW67" s="195"/>
      <c r="FX67" s="195"/>
      <c r="FY67" s="195"/>
      <c r="FZ67" s="195"/>
      <c r="GA67" s="195"/>
      <c r="GB67" s="195"/>
      <c r="GC67" s="195"/>
      <c r="GD67" s="195"/>
      <c r="GE67" s="195"/>
      <c r="GF67" s="195"/>
      <c r="GG67" s="195"/>
      <c r="GH67" s="195"/>
      <c r="GI67" s="195"/>
      <c r="GJ67" s="195"/>
      <c r="GK67" s="195"/>
      <c r="GL67" s="195"/>
      <c r="GM67" s="195"/>
      <c r="GN67" s="195"/>
      <c r="GO67" s="195"/>
      <c r="GP67" s="195"/>
      <c r="GQ67" s="195"/>
      <c r="GR67" s="195"/>
      <c r="GS67" s="195"/>
      <c r="GT67" s="195"/>
      <c r="GU67" s="195"/>
      <c r="GV67" s="195"/>
      <c r="GW67" s="195"/>
      <c r="GX67" s="195"/>
      <c r="GY67" s="195"/>
      <c r="GZ67" s="195"/>
      <c r="HA67" s="195"/>
      <c r="HB67" s="195"/>
      <c r="HC67" s="195"/>
      <c r="HD67" s="195"/>
      <c r="HE67" s="195"/>
      <c r="HF67" s="195"/>
      <c r="HG67" s="195"/>
      <c r="HH67" s="195"/>
      <c r="HI67" s="195"/>
      <c r="HJ67" s="195"/>
      <c r="HK67" s="195"/>
      <c r="HL67" s="195"/>
      <c r="HM67" s="195"/>
      <c r="HN67" s="195"/>
      <c r="HO67" s="195"/>
      <c r="HP67" s="195"/>
      <c r="HQ67" s="195"/>
      <c r="HR67" s="195"/>
      <c r="HS67" s="195"/>
      <c r="HT67" s="195"/>
      <c r="HU67" s="195"/>
      <c r="HV67" s="195"/>
      <c r="HW67" s="195"/>
      <c r="HX67" s="195"/>
    </row>
    <row r="68" spans="1:232" x14ac:dyDescent="0.2">
      <c r="BB68" s="554"/>
      <c r="BC68" s="554"/>
      <c r="BD68" s="555"/>
      <c r="BE68" s="46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5"/>
      <c r="BR68" s="195"/>
      <c r="BS68" s="195"/>
      <c r="BT68" s="195"/>
      <c r="BU68" s="195"/>
      <c r="BV68" s="195"/>
      <c r="BW68" s="195"/>
      <c r="BX68" s="195"/>
      <c r="BY68" s="195"/>
      <c r="BZ68" s="195"/>
      <c r="CA68" s="195"/>
      <c r="CB68" s="195"/>
      <c r="CC68" s="195"/>
      <c r="CD68" s="195"/>
      <c r="CE68" s="195"/>
      <c r="CF68" s="195"/>
      <c r="CG68" s="195"/>
      <c r="CH68" s="195"/>
      <c r="CI68" s="195"/>
      <c r="CJ68" s="195"/>
      <c r="CK68" s="195"/>
      <c r="CL68" s="195"/>
      <c r="CM68" s="195"/>
      <c r="CN68" s="195"/>
      <c r="CO68" s="195"/>
      <c r="CP68" s="195"/>
      <c r="CQ68" s="195"/>
      <c r="CR68" s="195"/>
      <c r="CS68" s="195"/>
      <c r="CT68" s="195"/>
      <c r="CU68" s="195"/>
      <c r="CV68" s="195"/>
      <c r="CW68" s="195"/>
      <c r="CX68" s="195"/>
      <c r="CY68" s="195"/>
      <c r="CZ68" s="195"/>
      <c r="DA68" s="195"/>
      <c r="DB68" s="195"/>
      <c r="DC68" s="195"/>
      <c r="DD68" s="195"/>
      <c r="DE68" s="195"/>
      <c r="DF68" s="195"/>
      <c r="DG68" s="195"/>
      <c r="DH68" s="195"/>
      <c r="DI68" s="195"/>
      <c r="DJ68" s="195"/>
      <c r="DK68" s="195"/>
      <c r="DL68" s="195"/>
      <c r="DM68" s="195"/>
      <c r="DN68" s="195"/>
      <c r="DO68" s="195"/>
      <c r="DP68" s="195"/>
      <c r="DQ68" s="195"/>
      <c r="DR68" s="195"/>
      <c r="DS68" s="195"/>
      <c r="DT68" s="195"/>
      <c r="DU68" s="195"/>
      <c r="DV68" s="195"/>
      <c r="DW68" s="195"/>
      <c r="DX68" s="195"/>
      <c r="DY68" s="195"/>
      <c r="DZ68" s="195"/>
      <c r="EA68" s="195"/>
      <c r="EB68" s="195"/>
      <c r="EC68" s="195"/>
      <c r="ED68" s="195"/>
      <c r="EE68" s="195"/>
      <c r="EF68" s="195"/>
      <c r="EG68" s="195"/>
      <c r="EH68" s="195"/>
      <c r="EI68" s="195"/>
      <c r="EJ68" s="195"/>
      <c r="EK68" s="195"/>
      <c r="EL68" s="195"/>
      <c r="EM68" s="195"/>
      <c r="EN68" s="195"/>
      <c r="EO68" s="195"/>
      <c r="EP68" s="195"/>
      <c r="EQ68" s="195"/>
      <c r="ER68" s="195"/>
      <c r="ES68" s="195"/>
      <c r="ET68" s="195"/>
      <c r="EU68" s="195"/>
      <c r="EV68" s="195"/>
      <c r="EW68" s="195"/>
      <c r="EX68" s="195"/>
      <c r="EY68" s="195"/>
      <c r="EZ68" s="195"/>
      <c r="FA68" s="195"/>
      <c r="FB68" s="195"/>
      <c r="FC68" s="195"/>
      <c r="FD68" s="195"/>
      <c r="FE68" s="195"/>
      <c r="FF68" s="195"/>
      <c r="FG68" s="195"/>
      <c r="FH68" s="195"/>
      <c r="FI68" s="195"/>
      <c r="FJ68" s="195"/>
      <c r="FK68" s="195"/>
      <c r="FL68" s="195"/>
      <c r="FM68" s="195"/>
      <c r="FN68" s="195"/>
      <c r="FO68" s="195"/>
      <c r="FP68" s="195"/>
      <c r="FQ68" s="195"/>
      <c r="FR68" s="195"/>
      <c r="FS68" s="195"/>
      <c r="FT68" s="195"/>
      <c r="FU68" s="195"/>
      <c r="FV68" s="195"/>
      <c r="FW68" s="195"/>
      <c r="FX68" s="195"/>
      <c r="FY68" s="195"/>
      <c r="FZ68" s="195"/>
      <c r="GA68" s="195"/>
      <c r="GB68" s="195"/>
      <c r="GC68" s="195"/>
      <c r="GD68" s="195"/>
      <c r="GE68" s="195"/>
      <c r="GF68" s="195"/>
      <c r="GG68" s="195"/>
      <c r="GH68" s="195"/>
      <c r="GI68" s="195"/>
      <c r="GJ68" s="195"/>
      <c r="GK68" s="195"/>
      <c r="GL68" s="195"/>
      <c r="GM68" s="195"/>
      <c r="GN68" s="195"/>
      <c r="GO68" s="195"/>
      <c r="GP68" s="195"/>
      <c r="GQ68" s="195"/>
      <c r="GR68" s="195"/>
      <c r="GS68" s="195"/>
      <c r="GT68" s="195"/>
      <c r="GU68" s="195"/>
      <c r="GV68" s="195"/>
      <c r="GW68" s="195"/>
      <c r="GX68" s="195"/>
      <c r="GY68" s="195"/>
      <c r="GZ68" s="195"/>
      <c r="HA68" s="195"/>
      <c r="HB68" s="195"/>
      <c r="HC68" s="195"/>
      <c r="HD68" s="195"/>
      <c r="HE68" s="195"/>
      <c r="HF68" s="195"/>
      <c r="HG68" s="195"/>
      <c r="HH68" s="195"/>
      <c r="HI68" s="195"/>
      <c r="HJ68" s="195"/>
      <c r="HK68" s="195"/>
      <c r="HL68" s="195"/>
      <c r="HM68" s="195"/>
      <c r="HN68" s="195"/>
      <c r="HO68" s="195"/>
      <c r="HP68" s="195"/>
      <c r="HQ68" s="195"/>
      <c r="HR68" s="195"/>
      <c r="HS68" s="195"/>
      <c r="HT68" s="195"/>
      <c r="HU68" s="195"/>
      <c r="HV68" s="195"/>
      <c r="HW68" s="195"/>
      <c r="HX68" s="195"/>
    </row>
    <row r="69" spans="1:232" s="47" customFormat="1" x14ac:dyDescent="0.2">
      <c r="A69" s="294"/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554"/>
      <c r="BC69" s="554"/>
      <c r="BD69" s="555"/>
      <c r="BE69" s="46"/>
      <c r="BF69" s="195"/>
      <c r="BG69" s="195"/>
      <c r="BH69" s="195"/>
      <c r="BI69" s="195"/>
      <c r="BJ69" s="195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  <c r="CT69" s="166"/>
      <c r="CU69" s="166"/>
      <c r="CV69" s="166"/>
      <c r="CW69" s="166"/>
      <c r="CX69" s="166"/>
      <c r="CY69" s="166"/>
      <c r="CZ69" s="166"/>
      <c r="DA69" s="166"/>
      <c r="DB69" s="166"/>
      <c r="DC69" s="166"/>
      <c r="DD69" s="166"/>
      <c r="DE69" s="166"/>
      <c r="DF69" s="166"/>
      <c r="DG69" s="166"/>
      <c r="DH69" s="166"/>
      <c r="DI69" s="166"/>
      <c r="DJ69" s="166"/>
      <c r="DK69" s="166"/>
      <c r="DL69" s="166"/>
      <c r="DM69" s="166"/>
      <c r="DN69" s="166"/>
      <c r="DO69" s="166"/>
      <c r="DP69" s="166"/>
      <c r="DQ69" s="166"/>
      <c r="DR69" s="166"/>
      <c r="DS69" s="166"/>
      <c r="DT69" s="166"/>
      <c r="DU69" s="166"/>
      <c r="DV69" s="166"/>
      <c r="DW69" s="166"/>
      <c r="DX69" s="166"/>
      <c r="DY69" s="166"/>
      <c r="DZ69" s="166"/>
      <c r="EA69" s="166"/>
      <c r="EB69" s="166"/>
      <c r="EC69" s="166"/>
      <c r="ED69" s="166"/>
      <c r="EE69" s="166"/>
      <c r="EF69" s="166"/>
      <c r="EG69" s="166"/>
      <c r="EH69" s="166"/>
      <c r="EI69" s="166"/>
      <c r="EJ69" s="166"/>
      <c r="EK69" s="166"/>
      <c r="EL69" s="166"/>
      <c r="EM69" s="166"/>
      <c r="EN69" s="166"/>
      <c r="EO69" s="166"/>
      <c r="EP69" s="166"/>
      <c r="EQ69" s="166"/>
      <c r="ER69" s="166"/>
      <c r="ES69" s="166"/>
      <c r="ET69" s="166"/>
      <c r="EU69" s="166"/>
      <c r="EV69" s="166"/>
      <c r="EW69" s="166"/>
      <c r="EX69" s="166"/>
      <c r="EY69" s="166"/>
      <c r="EZ69" s="166"/>
      <c r="FA69" s="166"/>
      <c r="FB69" s="166"/>
      <c r="FC69" s="166"/>
      <c r="FD69" s="166"/>
      <c r="FE69" s="166"/>
      <c r="FF69" s="166"/>
      <c r="FG69" s="166"/>
      <c r="FH69" s="166"/>
      <c r="FI69" s="166"/>
      <c r="FJ69" s="166"/>
      <c r="FK69" s="166"/>
      <c r="FL69" s="166"/>
      <c r="FM69" s="166"/>
      <c r="FN69" s="166"/>
      <c r="FO69" s="166"/>
      <c r="FP69" s="166"/>
      <c r="FQ69" s="166"/>
      <c r="FR69" s="166"/>
      <c r="FS69" s="166"/>
      <c r="FT69" s="166"/>
      <c r="FU69" s="166"/>
      <c r="FV69" s="166"/>
      <c r="FW69" s="166"/>
      <c r="FX69" s="166"/>
      <c r="FY69" s="166"/>
      <c r="FZ69" s="166"/>
      <c r="GA69" s="166"/>
      <c r="GB69" s="166"/>
      <c r="GC69" s="166"/>
      <c r="GD69" s="166"/>
      <c r="GE69" s="166"/>
      <c r="GF69" s="166"/>
      <c r="GG69" s="166"/>
      <c r="GH69" s="166"/>
      <c r="GI69" s="166"/>
      <c r="GJ69" s="166"/>
      <c r="GK69" s="166"/>
      <c r="GL69" s="166"/>
      <c r="GM69" s="166"/>
      <c r="GN69" s="166"/>
      <c r="GO69" s="166"/>
      <c r="GP69" s="166"/>
      <c r="GQ69" s="166"/>
      <c r="GR69" s="166"/>
      <c r="GS69" s="166"/>
      <c r="GT69" s="166"/>
      <c r="GU69" s="166"/>
      <c r="GV69" s="166"/>
      <c r="GW69" s="166"/>
      <c r="GX69" s="166"/>
      <c r="GY69" s="166"/>
      <c r="GZ69" s="166"/>
      <c r="HA69" s="166"/>
      <c r="HB69" s="166"/>
      <c r="HC69" s="166"/>
      <c r="HD69" s="166"/>
      <c r="HE69" s="166"/>
      <c r="HF69" s="166"/>
      <c r="HG69" s="166"/>
      <c r="HH69" s="166"/>
      <c r="HI69" s="166"/>
      <c r="HJ69" s="166"/>
      <c r="HK69" s="166"/>
      <c r="HL69" s="166"/>
      <c r="HM69" s="166"/>
      <c r="HN69" s="166"/>
      <c r="HO69" s="166"/>
      <c r="HP69" s="166"/>
      <c r="HQ69" s="166"/>
      <c r="HR69" s="166"/>
      <c r="HS69" s="166"/>
      <c r="HT69" s="166"/>
      <c r="HU69" s="166"/>
      <c r="HV69" s="166"/>
      <c r="HW69" s="166"/>
      <c r="HX69" s="166"/>
    </row>
    <row r="70" spans="1:232" x14ac:dyDescent="0.2">
      <c r="BB70" s="554"/>
      <c r="BC70" s="554"/>
      <c r="BD70" s="555"/>
      <c r="BE70" s="46"/>
      <c r="BF70" s="195"/>
      <c r="BG70" s="195"/>
      <c r="BH70" s="195"/>
      <c r="BI70" s="195"/>
      <c r="BJ70" s="195"/>
      <c r="BK70" s="185"/>
      <c r="BL70" s="185"/>
      <c r="BM70" s="185"/>
      <c r="BN70" s="185"/>
      <c r="BO70" s="185"/>
      <c r="BP70" s="185"/>
      <c r="BQ70" s="185"/>
      <c r="BR70" s="185"/>
      <c r="BS70" s="185"/>
      <c r="BT70" s="185"/>
      <c r="BU70" s="185"/>
      <c r="BV70" s="185"/>
      <c r="BW70" s="185"/>
      <c r="BX70" s="185"/>
      <c r="BY70" s="185"/>
      <c r="BZ70" s="185"/>
      <c r="CA70" s="185"/>
      <c r="CB70" s="185"/>
      <c r="CC70" s="185"/>
      <c r="CD70" s="185"/>
      <c r="CE70" s="185"/>
      <c r="CF70" s="185"/>
      <c r="CG70" s="185"/>
      <c r="CH70" s="185"/>
      <c r="CI70" s="185"/>
      <c r="CJ70" s="185"/>
      <c r="CK70" s="185"/>
      <c r="CL70" s="185"/>
      <c r="CM70" s="185"/>
      <c r="CN70" s="185"/>
      <c r="CO70" s="185"/>
      <c r="CP70" s="185"/>
      <c r="CQ70" s="185"/>
      <c r="CR70" s="185"/>
      <c r="CS70" s="185"/>
      <c r="CT70" s="185"/>
      <c r="CU70" s="185"/>
      <c r="CV70" s="185"/>
      <c r="CW70" s="185"/>
      <c r="CX70" s="185"/>
      <c r="CY70" s="185"/>
      <c r="CZ70" s="185"/>
      <c r="DA70" s="185"/>
      <c r="DB70" s="185"/>
      <c r="DC70" s="185"/>
      <c r="DD70" s="185"/>
      <c r="DE70" s="185"/>
      <c r="DF70" s="185"/>
      <c r="DG70" s="185"/>
      <c r="DH70" s="185"/>
      <c r="DI70" s="185"/>
      <c r="DJ70" s="185"/>
      <c r="DK70" s="185"/>
      <c r="DL70" s="185"/>
      <c r="DM70" s="185"/>
      <c r="DN70" s="185"/>
      <c r="DO70" s="185"/>
      <c r="DP70" s="185"/>
      <c r="DQ70" s="185"/>
      <c r="DR70" s="185"/>
      <c r="DS70" s="185"/>
      <c r="DT70" s="185"/>
      <c r="DU70" s="185"/>
      <c r="DV70" s="185"/>
      <c r="DW70" s="185"/>
      <c r="DX70" s="185"/>
      <c r="DY70" s="185"/>
      <c r="DZ70" s="185"/>
      <c r="EA70" s="185"/>
      <c r="EB70" s="185"/>
      <c r="EC70" s="185"/>
      <c r="ED70" s="185"/>
      <c r="EE70" s="185"/>
      <c r="EF70" s="185"/>
      <c r="EG70" s="185"/>
      <c r="EH70" s="185"/>
      <c r="EI70" s="185"/>
      <c r="EJ70" s="185"/>
      <c r="EK70" s="185"/>
      <c r="EL70" s="185"/>
      <c r="EM70" s="185"/>
      <c r="EN70" s="185"/>
      <c r="EO70" s="185"/>
      <c r="EP70" s="185"/>
      <c r="EQ70" s="185"/>
      <c r="ER70" s="185"/>
      <c r="ES70" s="185"/>
      <c r="ET70" s="185"/>
      <c r="EU70" s="185"/>
      <c r="EV70" s="185"/>
      <c r="EW70" s="185"/>
      <c r="EX70" s="185"/>
      <c r="EY70" s="185"/>
      <c r="EZ70" s="185"/>
      <c r="FA70" s="185"/>
      <c r="FB70" s="185"/>
      <c r="FC70" s="185"/>
      <c r="FD70" s="185"/>
      <c r="FE70" s="185"/>
      <c r="FF70" s="185"/>
      <c r="FG70" s="185"/>
      <c r="FH70" s="185"/>
      <c r="FI70" s="185"/>
      <c r="FJ70" s="185"/>
      <c r="FK70" s="185"/>
      <c r="FL70" s="185"/>
      <c r="FM70" s="185"/>
      <c r="FN70" s="185"/>
      <c r="FO70" s="185"/>
      <c r="FP70" s="185"/>
      <c r="FQ70" s="185"/>
      <c r="FR70" s="185"/>
      <c r="FS70" s="185"/>
      <c r="FT70" s="185"/>
      <c r="FU70" s="185"/>
      <c r="FV70" s="185"/>
      <c r="FW70" s="185"/>
      <c r="FX70" s="185"/>
      <c r="FY70" s="185"/>
      <c r="FZ70" s="185"/>
      <c r="GA70" s="185"/>
      <c r="GB70" s="185"/>
      <c r="GC70" s="185"/>
      <c r="GD70" s="185"/>
      <c r="GE70" s="185"/>
      <c r="GF70" s="185"/>
      <c r="GG70" s="185"/>
      <c r="GH70" s="185"/>
      <c r="GI70" s="185"/>
      <c r="GJ70" s="185"/>
      <c r="GK70" s="185"/>
      <c r="GL70" s="185"/>
      <c r="GM70" s="185"/>
      <c r="GN70" s="185"/>
      <c r="GO70" s="185"/>
      <c r="GP70" s="185"/>
      <c r="GQ70" s="185"/>
      <c r="GR70" s="185"/>
      <c r="GS70" s="185"/>
      <c r="GT70" s="185"/>
      <c r="GU70" s="185"/>
      <c r="GV70" s="185"/>
      <c r="GW70" s="185"/>
      <c r="GX70" s="185"/>
      <c r="GY70" s="185"/>
      <c r="GZ70" s="185"/>
      <c r="HA70" s="185"/>
      <c r="HB70" s="185"/>
      <c r="HC70" s="185"/>
      <c r="HD70" s="185"/>
      <c r="HE70" s="185"/>
      <c r="HF70" s="185"/>
      <c r="HG70" s="185"/>
      <c r="HH70" s="185"/>
      <c r="HI70" s="185"/>
      <c r="HJ70" s="185"/>
      <c r="HK70" s="185"/>
      <c r="HL70" s="185"/>
      <c r="HM70" s="185"/>
      <c r="HN70" s="185"/>
      <c r="HO70" s="185"/>
      <c r="HP70" s="185"/>
      <c r="HQ70" s="185"/>
      <c r="HR70" s="185"/>
      <c r="HS70" s="185"/>
      <c r="HT70" s="185"/>
      <c r="HU70" s="185"/>
      <c r="HV70" s="185"/>
      <c r="HW70" s="185"/>
      <c r="HX70" s="185"/>
    </row>
    <row r="71" spans="1:232" x14ac:dyDescent="0.2">
      <c r="BB71" s="166"/>
      <c r="BC71" s="166"/>
      <c r="BD71" s="166"/>
      <c r="BE71" s="166"/>
      <c r="BF71" s="166"/>
      <c r="BG71" s="166"/>
      <c r="BH71" s="166"/>
      <c r="BI71" s="166"/>
      <c r="BJ71" s="166"/>
      <c r="BK71" s="179"/>
      <c r="BL71" s="179"/>
      <c r="BM71" s="179"/>
      <c r="BN71" s="179"/>
      <c r="BO71" s="179"/>
      <c r="BP71" s="179"/>
      <c r="BQ71" s="179"/>
      <c r="BR71" s="179"/>
      <c r="BS71" s="179"/>
      <c r="BT71" s="179"/>
      <c r="BU71" s="179"/>
      <c r="BV71" s="179"/>
      <c r="BW71" s="179"/>
      <c r="BX71" s="179"/>
      <c r="BY71" s="179"/>
      <c r="BZ71" s="179"/>
      <c r="CA71" s="179"/>
      <c r="CB71" s="179"/>
      <c r="CC71" s="179"/>
      <c r="CD71" s="179"/>
      <c r="CE71" s="179"/>
      <c r="CF71" s="179"/>
      <c r="CG71" s="179"/>
      <c r="CH71" s="179"/>
      <c r="CI71" s="179"/>
      <c r="CJ71" s="179"/>
      <c r="CK71" s="179"/>
      <c r="CL71" s="179"/>
      <c r="CM71" s="179"/>
      <c r="CN71" s="179"/>
      <c r="CO71" s="179"/>
      <c r="CP71" s="179"/>
      <c r="CQ71" s="179"/>
      <c r="CR71" s="179"/>
      <c r="CS71" s="179"/>
      <c r="CT71" s="179"/>
      <c r="CU71" s="179"/>
      <c r="CV71" s="179"/>
      <c r="CW71" s="179"/>
      <c r="CX71" s="179"/>
      <c r="CY71" s="179"/>
      <c r="CZ71" s="179"/>
      <c r="DA71" s="179"/>
      <c r="DB71" s="179"/>
      <c r="DC71" s="179"/>
      <c r="DD71" s="179"/>
      <c r="DE71" s="179"/>
      <c r="DF71" s="179"/>
      <c r="DG71" s="179"/>
      <c r="DH71" s="179"/>
      <c r="DI71" s="179"/>
      <c r="DJ71" s="179"/>
      <c r="DK71" s="179"/>
      <c r="DL71" s="179"/>
      <c r="DM71" s="179"/>
      <c r="DN71" s="179"/>
      <c r="DO71" s="179"/>
      <c r="DP71" s="179"/>
      <c r="DQ71" s="179"/>
      <c r="DR71" s="179"/>
      <c r="DS71" s="179"/>
      <c r="DT71" s="179"/>
      <c r="DU71" s="179"/>
      <c r="DV71" s="179"/>
      <c r="DW71" s="179"/>
      <c r="DX71" s="179"/>
      <c r="DY71" s="179"/>
      <c r="DZ71" s="179"/>
      <c r="EA71" s="179"/>
      <c r="EB71" s="179"/>
      <c r="EC71" s="179"/>
      <c r="ED71" s="179"/>
      <c r="EE71" s="179"/>
      <c r="EF71" s="179"/>
      <c r="EG71" s="179"/>
      <c r="EH71" s="179"/>
      <c r="EI71" s="179"/>
      <c r="EJ71" s="179"/>
      <c r="EK71" s="179"/>
      <c r="EL71" s="179"/>
      <c r="EM71" s="179"/>
      <c r="EN71" s="179"/>
      <c r="EO71" s="179"/>
      <c r="EP71" s="179"/>
      <c r="EQ71" s="179"/>
      <c r="ER71" s="179"/>
      <c r="ES71" s="179"/>
      <c r="ET71" s="179"/>
      <c r="EU71" s="179"/>
      <c r="EV71" s="179"/>
      <c r="EW71" s="179"/>
      <c r="EX71" s="179"/>
      <c r="EY71" s="179"/>
      <c r="EZ71" s="179"/>
      <c r="FA71" s="179"/>
      <c r="FB71" s="179"/>
      <c r="FC71" s="179"/>
      <c r="FD71" s="179"/>
      <c r="FE71" s="179"/>
      <c r="FF71" s="179"/>
      <c r="FG71" s="179"/>
      <c r="FH71" s="179"/>
      <c r="FI71" s="179"/>
      <c r="FJ71" s="179"/>
      <c r="FK71" s="179"/>
      <c r="FL71" s="179"/>
      <c r="FM71" s="179"/>
      <c r="FN71" s="179"/>
      <c r="FO71" s="179"/>
      <c r="FP71" s="179"/>
      <c r="FQ71" s="179"/>
      <c r="FR71" s="179"/>
      <c r="FS71" s="179"/>
      <c r="FT71" s="179"/>
      <c r="FU71" s="179"/>
      <c r="FV71" s="179"/>
      <c r="FW71" s="179"/>
      <c r="FX71" s="179"/>
      <c r="FY71" s="179"/>
      <c r="FZ71" s="179"/>
      <c r="GA71" s="179"/>
      <c r="GB71" s="179"/>
      <c r="GC71" s="179"/>
      <c r="GD71" s="179"/>
      <c r="GE71" s="179"/>
      <c r="GF71" s="179"/>
      <c r="GG71" s="179"/>
      <c r="GH71" s="179"/>
      <c r="GI71" s="179"/>
      <c r="GJ71" s="179"/>
      <c r="GK71" s="179"/>
      <c r="GL71" s="179"/>
      <c r="GM71" s="179"/>
      <c r="GN71" s="179"/>
      <c r="GO71" s="179"/>
      <c r="GP71" s="179"/>
      <c r="GQ71" s="179"/>
      <c r="GR71" s="179"/>
      <c r="GS71" s="179"/>
      <c r="GT71" s="179"/>
      <c r="GU71" s="179"/>
      <c r="GV71" s="179"/>
      <c r="GW71" s="179"/>
      <c r="GX71" s="179"/>
      <c r="GY71" s="179"/>
      <c r="GZ71" s="179"/>
      <c r="HA71" s="179"/>
      <c r="HB71" s="179"/>
      <c r="HC71" s="179"/>
      <c r="HD71" s="179"/>
      <c r="HE71" s="179"/>
      <c r="HF71" s="179"/>
      <c r="HG71" s="179"/>
      <c r="HH71" s="179"/>
      <c r="HI71" s="179"/>
      <c r="HJ71" s="179"/>
      <c r="HK71" s="179"/>
      <c r="HL71" s="179"/>
      <c r="HM71" s="179"/>
      <c r="HN71" s="179"/>
      <c r="HO71" s="179"/>
      <c r="HP71" s="179"/>
      <c r="HQ71" s="179"/>
      <c r="HR71" s="179"/>
      <c r="HS71" s="179"/>
      <c r="HT71" s="179"/>
      <c r="HU71" s="179"/>
      <c r="HV71" s="179"/>
      <c r="HW71" s="179"/>
      <c r="HX71" s="179"/>
    </row>
    <row r="72" spans="1:232" x14ac:dyDescent="0.2">
      <c r="BB72" s="185"/>
      <c r="BC72" s="185"/>
      <c r="BD72" s="185"/>
      <c r="BE72" s="185"/>
      <c r="BF72" s="185"/>
      <c r="BG72" s="185"/>
      <c r="BH72" s="185"/>
      <c r="BI72" s="185"/>
      <c r="BJ72" s="185"/>
      <c r="BK72" s="179"/>
      <c r="BL72" s="179"/>
      <c r="BM72" s="179"/>
      <c r="BN72" s="179"/>
      <c r="BO72" s="179"/>
      <c r="BP72" s="179"/>
      <c r="BQ72" s="179"/>
      <c r="BR72" s="179"/>
      <c r="BS72" s="179"/>
      <c r="BT72" s="179"/>
      <c r="BU72" s="179"/>
      <c r="BV72" s="179"/>
      <c r="BW72" s="179"/>
      <c r="BX72" s="179"/>
      <c r="BY72" s="179"/>
      <c r="BZ72" s="179"/>
      <c r="CA72" s="179"/>
      <c r="CB72" s="179"/>
      <c r="CC72" s="179"/>
      <c r="CD72" s="179"/>
      <c r="CE72" s="179"/>
      <c r="CF72" s="179"/>
      <c r="CG72" s="179"/>
      <c r="CH72" s="179"/>
      <c r="CI72" s="179"/>
      <c r="CJ72" s="179"/>
      <c r="CK72" s="179"/>
      <c r="CL72" s="179"/>
      <c r="CM72" s="179"/>
      <c r="CN72" s="179"/>
      <c r="CO72" s="179"/>
      <c r="CP72" s="179"/>
      <c r="CQ72" s="179"/>
      <c r="CR72" s="179"/>
      <c r="CS72" s="179"/>
      <c r="CT72" s="179"/>
      <c r="CU72" s="179"/>
      <c r="CV72" s="179"/>
      <c r="CW72" s="179"/>
      <c r="CX72" s="179"/>
      <c r="CY72" s="179"/>
      <c r="CZ72" s="179"/>
      <c r="DA72" s="179"/>
      <c r="DB72" s="179"/>
      <c r="DC72" s="179"/>
      <c r="DD72" s="179"/>
      <c r="DE72" s="179"/>
      <c r="DF72" s="179"/>
      <c r="DG72" s="179"/>
      <c r="DH72" s="179"/>
      <c r="DI72" s="179"/>
      <c r="DJ72" s="179"/>
      <c r="DK72" s="179"/>
      <c r="DL72" s="179"/>
      <c r="DM72" s="179"/>
      <c r="DN72" s="179"/>
      <c r="DO72" s="179"/>
      <c r="DP72" s="179"/>
      <c r="DQ72" s="179"/>
      <c r="DR72" s="179"/>
      <c r="DS72" s="179"/>
      <c r="DT72" s="179"/>
      <c r="DU72" s="179"/>
      <c r="DV72" s="179"/>
      <c r="DW72" s="179"/>
      <c r="DX72" s="179"/>
      <c r="DY72" s="179"/>
      <c r="DZ72" s="179"/>
      <c r="EA72" s="179"/>
      <c r="EB72" s="179"/>
      <c r="EC72" s="179"/>
      <c r="ED72" s="179"/>
      <c r="EE72" s="179"/>
      <c r="EF72" s="179"/>
      <c r="EG72" s="179"/>
      <c r="EH72" s="179"/>
      <c r="EI72" s="179"/>
      <c r="EJ72" s="179"/>
      <c r="EK72" s="179"/>
      <c r="EL72" s="179"/>
      <c r="EM72" s="179"/>
      <c r="EN72" s="179"/>
      <c r="EO72" s="179"/>
      <c r="EP72" s="179"/>
      <c r="EQ72" s="179"/>
      <c r="ER72" s="179"/>
      <c r="ES72" s="179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  <c r="GI72" s="179"/>
      <c r="GJ72" s="179"/>
      <c r="GK72" s="179"/>
      <c r="GL72" s="179"/>
      <c r="GM72" s="179"/>
      <c r="GN72" s="179"/>
      <c r="GO72" s="179"/>
      <c r="GP72" s="179"/>
      <c r="GQ72" s="179"/>
      <c r="GR72" s="179"/>
      <c r="GS72" s="179"/>
      <c r="GT72" s="179"/>
      <c r="GU72" s="179"/>
      <c r="GV72" s="179"/>
      <c r="GW72" s="179"/>
      <c r="GX72" s="179"/>
      <c r="GY72" s="179"/>
      <c r="GZ72" s="179"/>
      <c r="HA72" s="179"/>
      <c r="HB72" s="179"/>
      <c r="HC72" s="179"/>
      <c r="HD72" s="179"/>
      <c r="HE72" s="179"/>
      <c r="HF72" s="179"/>
      <c r="HG72" s="179"/>
      <c r="HH72" s="179"/>
      <c r="HI72" s="179"/>
      <c r="HJ72" s="179"/>
      <c r="HK72" s="179"/>
      <c r="HL72" s="179"/>
      <c r="HM72" s="179"/>
      <c r="HN72" s="179"/>
      <c r="HO72" s="179"/>
      <c r="HP72" s="179"/>
      <c r="HQ72" s="179"/>
      <c r="HR72" s="179"/>
      <c r="HS72" s="179"/>
      <c r="HT72" s="179"/>
      <c r="HU72" s="179"/>
      <c r="HV72" s="179"/>
      <c r="HW72" s="179"/>
      <c r="HX72" s="179"/>
    </row>
    <row r="73" spans="1:232" x14ac:dyDescent="0.2">
      <c r="BB73" s="179"/>
      <c r="BC73" s="179"/>
      <c r="BD73" s="179"/>
      <c r="BE73" s="179"/>
      <c r="BF73" s="179"/>
      <c r="BG73" s="179"/>
      <c r="BH73" s="179"/>
      <c r="BI73" s="179"/>
      <c r="BJ73" s="179"/>
      <c r="BK73" s="179"/>
      <c r="BL73" s="179"/>
      <c r="BM73" s="179"/>
      <c r="BN73" s="179"/>
      <c r="BO73" s="179"/>
      <c r="BP73" s="179"/>
      <c r="BQ73" s="179"/>
      <c r="BR73" s="179"/>
      <c r="BS73" s="179"/>
      <c r="BT73" s="179"/>
      <c r="BU73" s="179"/>
      <c r="BV73" s="179"/>
      <c r="BW73" s="179"/>
      <c r="BX73" s="179"/>
      <c r="BY73" s="179"/>
      <c r="BZ73" s="179"/>
      <c r="CA73" s="179"/>
      <c r="CB73" s="179"/>
      <c r="CC73" s="179"/>
      <c r="CD73" s="179"/>
      <c r="CE73" s="179"/>
      <c r="CF73" s="179"/>
      <c r="CG73" s="179"/>
      <c r="CH73" s="179"/>
      <c r="CI73" s="179"/>
      <c r="CJ73" s="179"/>
      <c r="CK73" s="179"/>
      <c r="CL73" s="179"/>
      <c r="CM73" s="179"/>
      <c r="CN73" s="179"/>
      <c r="CO73" s="179"/>
      <c r="CP73" s="179"/>
      <c r="CQ73" s="179"/>
      <c r="CR73" s="179"/>
      <c r="CS73" s="179"/>
      <c r="CT73" s="179"/>
      <c r="CU73" s="179"/>
      <c r="CV73" s="179"/>
      <c r="CW73" s="179"/>
      <c r="CX73" s="179"/>
      <c r="CY73" s="179"/>
      <c r="CZ73" s="179"/>
      <c r="DA73" s="179"/>
      <c r="DB73" s="179"/>
      <c r="DC73" s="179"/>
      <c r="DD73" s="179"/>
      <c r="DE73" s="179"/>
      <c r="DF73" s="179"/>
      <c r="DG73" s="179"/>
      <c r="DH73" s="179"/>
      <c r="DI73" s="179"/>
      <c r="DJ73" s="179"/>
      <c r="DK73" s="179"/>
      <c r="DL73" s="179"/>
      <c r="DM73" s="179"/>
      <c r="DN73" s="179"/>
      <c r="DO73" s="179"/>
      <c r="DP73" s="179"/>
      <c r="DQ73" s="179"/>
      <c r="DR73" s="179"/>
      <c r="DS73" s="179"/>
      <c r="DT73" s="179"/>
      <c r="DU73" s="179"/>
      <c r="DV73" s="179"/>
      <c r="DW73" s="179"/>
      <c r="DX73" s="179"/>
      <c r="DY73" s="179"/>
      <c r="DZ73" s="179"/>
      <c r="EA73" s="179"/>
      <c r="EB73" s="179"/>
      <c r="EC73" s="179"/>
      <c r="ED73" s="179"/>
      <c r="EE73" s="179"/>
      <c r="EF73" s="179"/>
      <c r="EG73" s="179"/>
      <c r="EH73" s="179"/>
      <c r="EI73" s="179"/>
      <c r="EJ73" s="179"/>
      <c r="EK73" s="179"/>
      <c r="EL73" s="179"/>
      <c r="EM73" s="179"/>
      <c r="EN73" s="179"/>
      <c r="EO73" s="179"/>
      <c r="EP73" s="179"/>
      <c r="EQ73" s="179"/>
      <c r="ER73" s="179"/>
      <c r="ES73" s="179"/>
      <c r="ET73" s="179"/>
      <c r="EU73" s="179"/>
      <c r="EV73" s="179"/>
      <c r="EW73" s="179"/>
      <c r="EX73" s="179"/>
      <c r="EY73" s="179"/>
      <c r="EZ73" s="179"/>
      <c r="FA73" s="179"/>
      <c r="FB73" s="179"/>
      <c r="FC73" s="179"/>
      <c r="FD73" s="179"/>
      <c r="FE73" s="179"/>
      <c r="FF73" s="179"/>
      <c r="FG73" s="179"/>
      <c r="FH73" s="179"/>
      <c r="FI73" s="179"/>
      <c r="FJ73" s="179"/>
      <c r="FK73" s="179"/>
      <c r="FL73" s="179"/>
      <c r="FM73" s="179"/>
      <c r="FN73" s="179"/>
      <c r="FO73" s="179"/>
      <c r="FP73" s="179"/>
      <c r="FQ73" s="179"/>
      <c r="FR73" s="179"/>
      <c r="FS73" s="179"/>
      <c r="FT73" s="179"/>
      <c r="FU73" s="179"/>
      <c r="FV73" s="179"/>
      <c r="FW73" s="179"/>
      <c r="FX73" s="179"/>
      <c r="FY73" s="179"/>
      <c r="FZ73" s="179"/>
      <c r="GA73" s="179"/>
      <c r="GB73" s="179"/>
      <c r="GC73" s="179"/>
      <c r="GD73" s="179"/>
      <c r="GE73" s="179"/>
      <c r="GF73" s="179"/>
      <c r="GG73" s="179"/>
      <c r="GH73" s="179"/>
      <c r="GI73" s="179"/>
      <c r="GJ73" s="179"/>
      <c r="GK73" s="179"/>
      <c r="GL73" s="179"/>
      <c r="GM73" s="179"/>
      <c r="GN73" s="179"/>
      <c r="GO73" s="179"/>
      <c r="GP73" s="179"/>
      <c r="GQ73" s="179"/>
      <c r="GR73" s="179"/>
      <c r="GS73" s="179"/>
      <c r="GT73" s="179"/>
      <c r="GU73" s="179"/>
      <c r="GV73" s="179"/>
      <c r="GW73" s="179"/>
      <c r="GX73" s="179"/>
      <c r="GY73" s="179"/>
      <c r="GZ73" s="179"/>
      <c r="HA73" s="179"/>
      <c r="HB73" s="179"/>
      <c r="HC73" s="179"/>
      <c r="HD73" s="179"/>
      <c r="HE73" s="179"/>
      <c r="HF73" s="179"/>
      <c r="HG73" s="179"/>
      <c r="HH73" s="179"/>
      <c r="HI73" s="179"/>
      <c r="HJ73" s="179"/>
      <c r="HK73" s="179"/>
      <c r="HL73" s="179"/>
      <c r="HM73" s="179"/>
      <c r="HN73" s="179"/>
      <c r="HO73" s="179"/>
      <c r="HP73" s="179"/>
      <c r="HQ73" s="179"/>
      <c r="HR73" s="179"/>
      <c r="HS73" s="179"/>
      <c r="HT73" s="179"/>
      <c r="HU73" s="179"/>
      <c r="HV73" s="179"/>
      <c r="HW73" s="179"/>
      <c r="HX73" s="179"/>
    </row>
    <row r="74" spans="1:232" x14ac:dyDescent="0.2">
      <c r="BB74" s="179"/>
      <c r="BC74" s="179"/>
      <c r="BD74" s="179"/>
      <c r="BE74" s="179"/>
      <c r="BF74" s="179"/>
      <c r="BG74" s="179"/>
      <c r="BH74" s="179"/>
      <c r="BI74" s="179"/>
      <c r="BJ74" s="179"/>
      <c r="BK74" s="179"/>
      <c r="BL74" s="179"/>
      <c r="BM74" s="179"/>
      <c r="BN74" s="179"/>
      <c r="BO74" s="179"/>
      <c r="BP74" s="179"/>
      <c r="BQ74" s="179"/>
      <c r="BR74" s="179"/>
      <c r="BS74" s="179"/>
      <c r="BT74" s="179"/>
      <c r="BU74" s="179"/>
      <c r="BV74" s="179"/>
      <c r="BW74" s="179"/>
      <c r="BX74" s="179"/>
      <c r="BY74" s="179"/>
      <c r="BZ74" s="179"/>
      <c r="CA74" s="179"/>
      <c r="CB74" s="179"/>
      <c r="CC74" s="179"/>
      <c r="CD74" s="179"/>
      <c r="CE74" s="179"/>
      <c r="CF74" s="179"/>
      <c r="CG74" s="179"/>
      <c r="CH74" s="179"/>
      <c r="CI74" s="179"/>
      <c r="CJ74" s="179"/>
      <c r="CK74" s="179"/>
      <c r="CL74" s="179"/>
      <c r="CM74" s="179"/>
      <c r="CN74" s="179"/>
      <c r="CO74" s="179"/>
      <c r="CP74" s="179"/>
      <c r="CQ74" s="179"/>
      <c r="CR74" s="179"/>
      <c r="CS74" s="179"/>
      <c r="CT74" s="179"/>
      <c r="CU74" s="179"/>
      <c r="CV74" s="179"/>
      <c r="CW74" s="179"/>
      <c r="CX74" s="179"/>
      <c r="CY74" s="179"/>
      <c r="CZ74" s="179"/>
      <c r="DA74" s="179"/>
      <c r="DB74" s="179"/>
      <c r="DC74" s="179"/>
      <c r="DD74" s="179"/>
      <c r="DE74" s="179"/>
      <c r="DF74" s="179"/>
      <c r="DG74" s="179"/>
      <c r="DH74" s="179"/>
      <c r="DI74" s="179"/>
      <c r="DJ74" s="179"/>
      <c r="DK74" s="179"/>
      <c r="DL74" s="179"/>
      <c r="DM74" s="179"/>
      <c r="DN74" s="179"/>
      <c r="DO74" s="179"/>
      <c r="DP74" s="179"/>
      <c r="DQ74" s="179"/>
      <c r="DR74" s="179"/>
      <c r="DS74" s="179"/>
      <c r="DT74" s="179"/>
      <c r="DU74" s="179"/>
      <c r="DV74" s="179"/>
      <c r="DW74" s="179"/>
      <c r="DX74" s="179"/>
      <c r="DY74" s="179"/>
      <c r="DZ74" s="179"/>
      <c r="EA74" s="179"/>
      <c r="EB74" s="179"/>
      <c r="EC74" s="179"/>
      <c r="ED74" s="179"/>
      <c r="EE74" s="179"/>
      <c r="EF74" s="179"/>
      <c r="EG74" s="179"/>
      <c r="EH74" s="179"/>
      <c r="EI74" s="179"/>
      <c r="EJ74" s="179"/>
      <c r="EK74" s="179"/>
      <c r="EL74" s="179"/>
      <c r="EM74" s="179"/>
      <c r="EN74" s="179"/>
      <c r="EO74" s="179"/>
      <c r="EP74" s="179"/>
      <c r="EQ74" s="179"/>
      <c r="ER74" s="179"/>
      <c r="ES74" s="179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  <c r="GI74" s="179"/>
      <c r="GJ74" s="179"/>
      <c r="GK74" s="179"/>
      <c r="GL74" s="179"/>
      <c r="GM74" s="179"/>
      <c r="GN74" s="179"/>
      <c r="GO74" s="179"/>
      <c r="GP74" s="179"/>
      <c r="GQ74" s="179"/>
      <c r="GR74" s="179"/>
      <c r="GS74" s="179"/>
      <c r="GT74" s="179"/>
      <c r="GU74" s="179"/>
      <c r="GV74" s="179"/>
      <c r="GW74" s="179"/>
      <c r="GX74" s="179"/>
      <c r="GY74" s="179"/>
      <c r="GZ74" s="179"/>
      <c r="HA74" s="179"/>
      <c r="HB74" s="179"/>
      <c r="HC74" s="179"/>
      <c r="HD74" s="179"/>
      <c r="HE74" s="179"/>
      <c r="HF74" s="179"/>
      <c r="HG74" s="179"/>
      <c r="HH74" s="179"/>
      <c r="HI74" s="179"/>
      <c r="HJ74" s="179"/>
      <c r="HK74" s="179"/>
      <c r="HL74" s="179"/>
      <c r="HM74" s="179"/>
      <c r="HN74" s="179"/>
      <c r="HO74" s="179"/>
      <c r="HP74" s="179"/>
      <c r="HQ74" s="179"/>
      <c r="HR74" s="179"/>
      <c r="HS74" s="179"/>
      <c r="HT74" s="179"/>
      <c r="HU74" s="179"/>
      <c r="HV74" s="179"/>
      <c r="HW74" s="179"/>
      <c r="HX74" s="179"/>
    </row>
    <row r="75" spans="1:232" x14ac:dyDescent="0.2">
      <c r="BB75" s="179"/>
      <c r="BC75" s="179"/>
      <c r="BD75" s="179"/>
      <c r="BE75" s="179"/>
      <c r="BF75" s="179"/>
      <c r="BG75" s="179"/>
      <c r="BH75" s="179"/>
      <c r="BI75" s="179"/>
      <c r="BJ75" s="179"/>
    </row>
    <row r="76" spans="1:232" x14ac:dyDescent="0.2">
      <c r="BC76" s="179"/>
      <c r="BD76" s="179"/>
      <c r="BE76" s="179"/>
      <c r="BF76" s="179"/>
      <c r="BG76" s="179"/>
      <c r="BH76" s="179"/>
      <c r="BI76" s="179"/>
      <c r="BJ76" s="179"/>
      <c r="BK76" s="179"/>
    </row>
  </sheetData>
  <sheetProtection password="C93B" sheet="1" objects="1" scenarios="1" selectLockedCells="1"/>
  <mergeCells count="57">
    <mergeCell ref="A40:A43"/>
    <mergeCell ref="A26:A36"/>
    <mergeCell ref="H24:I24"/>
    <mergeCell ref="D59:H59"/>
    <mergeCell ref="AM5:AS5"/>
    <mergeCell ref="Y5:AE5"/>
    <mergeCell ref="AF9:AL9"/>
    <mergeCell ref="Z7:AA7"/>
    <mergeCell ref="AB7:AC7"/>
    <mergeCell ref="AR7:AS7"/>
    <mergeCell ref="D8:E8"/>
    <mergeCell ref="F8:G8"/>
    <mergeCell ref="H8:I8"/>
    <mergeCell ref="AP7:AQ7"/>
    <mergeCell ref="AD7:AE7"/>
    <mergeCell ref="AN7:AO7"/>
    <mergeCell ref="W10:W16"/>
    <mergeCell ref="W18:W21"/>
    <mergeCell ref="A23:G23"/>
    <mergeCell ref="AP8:AQ8"/>
    <mergeCell ref="Z9:AE9"/>
    <mergeCell ref="AR8:AS8"/>
    <mergeCell ref="Z8:AA8"/>
    <mergeCell ref="AB8:AC8"/>
    <mergeCell ref="AD8:AE8"/>
    <mergeCell ref="AN8:AO8"/>
    <mergeCell ref="AU9:AZ9"/>
    <mergeCell ref="BC9:BD9"/>
    <mergeCell ref="BE9:BF9"/>
    <mergeCell ref="BJ9:BK9"/>
    <mergeCell ref="A55:A56"/>
    <mergeCell ref="A10:A16"/>
    <mergeCell ref="BB24:BC24"/>
    <mergeCell ref="BD24:BE24"/>
    <mergeCell ref="BF24:BG24"/>
    <mergeCell ref="BH24:BI24"/>
    <mergeCell ref="F39:G39"/>
    <mergeCell ref="H39:I39"/>
    <mergeCell ref="F24:G24"/>
    <mergeCell ref="A19:A21"/>
    <mergeCell ref="B37:C37"/>
    <mergeCell ref="A50:A53"/>
    <mergeCell ref="A3:B3"/>
    <mergeCell ref="L3:M3"/>
    <mergeCell ref="N3:R3"/>
    <mergeCell ref="A5:B5"/>
    <mergeCell ref="D7:E7"/>
    <mergeCell ref="F7:G7"/>
    <mergeCell ref="H7:I7"/>
    <mergeCell ref="C3:K3"/>
    <mergeCell ref="BC7:BD7"/>
    <mergeCell ref="BE7:BF7"/>
    <mergeCell ref="BG9:BH9"/>
    <mergeCell ref="BL9:BM9"/>
    <mergeCell ref="BN9:BO9"/>
    <mergeCell ref="BH8:BK8"/>
    <mergeCell ref="BC8:BG8"/>
  </mergeCells>
  <printOptions horizontalCentered="1"/>
  <pageMargins left="0" right="0" top="1" bottom="0.5" header="0" footer="0"/>
  <pageSetup scale="71" orientation="portrait" r:id="rId1"/>
  <headerFooter alignWithMargins="0">
    <oddHeader>&amp;C&amp;"Arial,Bold"&amp;14&amp;A</oddHeader>
    <oddFooter>&amp;C&amp;"Arial,Bold"&amp;12&amp;D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New 8 Year</vt:lpstr>
      <vt:lpstr>New 6 Year</vt:lpstr>
      <vt:lpstr>Legacy Pre-Owned</vt:lpstr>
      <vt:lpstr>Passport Pre-Owned</vt:lpstr>
      <vt:lpstr>2015 Sea Ray Upsell</vt:lpstr>
      <vt:lpstr>Mercruiser 2016 POP Upsell</vt:lpstr>
      <vt:lpstr>'2015 Sea Ray Upsell'!Print_Area</vt:lpstr>
      <vt:lpstr>'Legacy Pre-Owned'!Print_Area</vt:lpstr>
      <vt:lpstr>'Mercruiser 2016 POP Upsell'!Print_Area</vt:lpstr>
      <vt:lpstr>'New 6 Year'!Print_Area</vt:lpstr>
      <vt:lpstr>'New 8 Year'!Print_Area</vt:lpstr>
      <vt:lpstr>'Passport Pre-Owned'!Print_Area</vt:lpstr>
      <vt:lpstr>'Legacy Pre-Owned'!YESNO</vt:lpstr>
    </vt:vector>
  </TitlesOfParts>
  <Company>Brunswick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KKite</dc:creator>
  <cp:lastModifiedBy>Anthony Rose</cp:lastModifiedBy>
  <cp:lastPrinted>2015-08-27T14:17:40Z</cp:lastPrinted>
  <dcterms:created xsi:type="dcterms:W3CDTF">2013-05-23T19:15:42Z</dcterms:created>
  <dcterms:modified xsi:type="dcterms:W3CDTF">2016-07-05T20:26:05Z</dcterms:modified>
</cp:coreProperties>
</file>