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BA2FCF7C-A13D-4173-829E-54F59FB8F76E}" xr6:coauthVersionLast="47" xr6:coauthVersionMax="47" xr10:uidLastSave="{00000000-0000-0000-0000-000000000000}"/>
  <bookViews>
    <workbookView xWindow="-110" yWindow="-110" windowWidth="19420" windowHeight="11500" tabRatio="877" activeTab="1" xr2:uid="{0B88B0BF-69A4-467A-8E1E-488C50FA036B}"/>
  </bookViews>
  <sheets>
    <sheet name="IndividualESG" sheetId="14" r:id="rId1"/>
    <sheet name="MVPFeatures" sheetId="1" r:id="rId2"/>
    <sheet name="Costs" sheetId="15" r:id="rId3"/>
    <sheet name="DailyNotes" sheetId="6" r:id="rId4"/>
    <sheet name="Sources" sheetId="11" r:id="rId5"/>
    <sheet name="DailyRoutineWeeklyGoal" sheetId="9" r:id="rId6"/>
    <sheet name="ActivityMap" sheetId="10" r:id="rId7"/>
    <sheet name="WorkFlow" sheetId="7" r:id="rId8"/>
    <sheet name="ESG_WorkFlow" sheetId="12" r:id="rId9"/>
    <sheet name="QuestionsFollowUp" sheetId="8" r:id="rId10"/>
    <sheet name="Competitors" sheetId="13" r:id="rId11"/>
    <sheet name="HelpfulDocumentation" sheetId="2" r:id="rId12"/>
    <sheet name="AdditionalFeatures" sheetId="3" r:id="rId13"/>
    <sheet name="UseCases" sheetId="4" r:id="rId14"/>
    <sheet name="Monetization"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5" l="1"/>
  <c r="N3" i="15"/>
  <c r="H56" i="15"/>
  <c r="I56" i="15"/>
  <c r="I57" i="15" s="1"/>
  <c r="J56" i="15"/>
  <c r="K56" i="15"/>
  <c r="L56" i="15"/>
  <c r="H57" i="15"/>
  <c r="J57" i="15"/>
  <c r="K57" i="15"/>
  <c r="H54" i="15"/>
  <c r="I54" i="15"/>
  <c r="J54" i="15"/>
  <c r="K54" i="15"/>
  <c r="L54" i="15"/>
  <c r="I46" i="15"/>
  <c r="J46" i="15"/>
  <c r="K46" i="15"/>
  <c r="L46" i="15"/>
  <c r="H46" i="15"/>
  <c r="H43" i="15"/>
  <c r="I43" i="15"/>
  <c r="J43" i="15"/>
  <c r="K43" i="15"/>
  <c r="L43" i="15"/>
  <c r="D3" i="15"/>
  <c r="E3" i="15" s="1"/>
  <c r="F3" i="15" s="1"/>
  <c r="G3" i="15" s="1"/>
  <c r="C46" i="15"/>
  <c r="C54" i="15" s="1"/>
  <c r="D46" i="15"/>
  <c r="D54" i="15" s="1"/>
  <c r="E46" i="15"/>
  <c r="E54" i="15" s="1"/>
  <c r="F46" i="15"/>
  <c r="F54" i="15" s="1"/>
  <c r="G46" i="15"/>
  <c r="G54" i="15" s="1"/>
  <c r="B46" i="15"/>
  <c r="B54" i="15" s="1"/>
  <c r="C43" i="15"/>
  <c r="D43" i="15"/>
  <c r="E43" i="15"/>
  <c r="F43" i="15"/>
  <c r="G43" i="15"/>
  <c r="B43" i="15"/>
  <c r="P4" i="15"/>
  <c r="H3" i="15" l="1"/>
  <c r="G56" i="15"/>
  <c r="F56" i="15"/>
  <c r="E56" i="15"/>
  <c r="D56" i="15"/>
  <c r="C56" i="15"/>
  <c r="B56" i="15"/>
  <c r="B57" i="15" s="1"/>
  <c r="G6" i="15"/>
  <c r="C6" i="15"/>
  <c r="D6" i="15"/>
  <c r="D57" i="15" s="1"/>
  <c r="C57" i="15" l="1"/>
  <c r="H6" i="15"/>
  <c r="I3" i="15"/>
  <c r="G57" i="15"/>
  <c r="F6" i="15"/>
  <c r="F57" i="15" s="1"/>
  <c r="E6" i="15"/>
  <c r="E57" i="15" s="1"/>
  <c r="I6" i="15" l="1"/>
  <c r="J3" i="15"/>
  <c r="K3" i="15" l="1"/>
  <c r="J6" i="15"/>
  <c r="K6" i="15" l="1"/>
  <c r="L6" i="15"/>
  <c r="L57" i="15" s="1"/>
</calcChain>
</file>

<file path=xl/sharedStrings.xml><?xml version="1.0" encoding="utf-8"?>
<sst xmlns="http://schemas.openxmlformats.org/spreadsheetml/2006/main" count="409" uniqueCount="313">
  <si>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</si>
  <si>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</si>
  <si>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</si>
  <si>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</si>
  <si>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</si>
  <si>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</si>
  <si>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</si>
  <si>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</si>
  <si>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</si>
  <si>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</si>
  <si>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</si>
  <si>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</si>
  <si>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</si>
  <si>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</si>
  <si>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</si>
  <si>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</si>
  <si>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</si>
  <si>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</si>
  <si>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</si>
  <si>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</si>
  <si>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</si>
  <si>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</si>
  <si>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</si>
  <si>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</si>
  <si>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</si>
  <si>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</si>
  <si>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</si>
  <si>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</si>
  <si>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</si>
  <si>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</si>
  <si>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</si>
  <si>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</si>
  <si>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</si>
  <si>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</si>
  <si>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</si>
  <si>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</si>
  <si>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</si>
  <si>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</si>
  <si>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</si>
  <si>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</si>
  <si>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</si>
  <si>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</si>
  <si>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</si>
  <si>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</si>
  <si>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</si>
  <si>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</si>
  <si>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</si>
  <si>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</si>
  <si>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</si>
  <si>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</si>
  <si>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</si>
  <si>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</si>
  <si>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</si>
  <si>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</si>
  <si>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</si>
  <si>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</si>
  <si>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</si>
  <si>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</si>
  <si>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</si>
  <si>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</si>
  <si>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</si>
  <si>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</si>
  <si>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</si>
  <si>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</si>
  <si>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</si>
  <si>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</si>
  <si>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</si>
  <si>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</si>
  <si>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</si>
  <si>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</si>
  <si>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</si>
  <si>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</si>
  <si>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</si>
  <si>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</si>
  <si>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</si>
  <si>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</si>
  <si>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</si>
  <si>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</si>
  <si>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</si>
  <si>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</si>
  <si>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</si>
  <si>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</si>
  <si>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</si>
  <si>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</si>
  <si>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</si>
  <si>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</si>
  <si>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</si>
  <si>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</si>
  <si>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</si>
  <si>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</si>
  <si>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</si>
  <si>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</si>
  <si>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</si>
  <si>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</si>
  <si>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</si>
  <si>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</si>
  <si>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</si>
  <si>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</si>
  <si>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</si>
  <si>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</si>
  <si>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</si>
  <si>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</si>
  <si>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</si>
  <si>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</si>
  <si>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</si>
  <si>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</si>
  <si>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</si>
  <si>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</si>
  <si>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</si>
  <si>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</si>
  <si>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</si>
  <si>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</si>
  <si>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</si>
  <si>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</si>
  <si>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</si>
  <si>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</si>
  <si>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</si>
  <si>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</si>
  <si>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</si>
  <si>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</si>
  <si>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</si>
  <si>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</si>
  <si>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</si>
  <si>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</si>
  <si>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</si>
  <si>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</si>
  <si>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</si>
  <si>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</si>
  <si>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</si>
  <si>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</si>
  <si>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</si>
  <si>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</si>
  <si>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</si>
  <si>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</si>
  <si>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</si>
  <si>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</si>
  <si>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</si>
  <si>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</si>
  <si>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</si>
  <si>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</si>
  <si>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</si>
  <si>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</si>
  <si>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</si>
  <si>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</si>
  <si>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</si>
  <si>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</si>
  <si>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</si>
  <si>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</si>
  <si>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</si>
  <si>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</si>
  <si>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</si>
  <si>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</si>
  <si>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</si>
  <si>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</si>
  <si>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</si>
  <si>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</si>
  <si>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</si>
  <si>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</si>
  <si>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</si>
  <si>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</si>
  <si>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</si>
  <si>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</si>
  <si>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</si>
  <si>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</si>
  <si>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</si>
  <si>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</si>
  <si>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</si>
  <si>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</si>
  <si>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</si>
  <si>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</si>
  <si>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</si>
  <si>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</si>
  <si>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</si>
  <si>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</si>
  <si>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</si>
  <si>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</si>
  <si>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</si>
  <si>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</si>
  <si>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</si>
  <si>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</si>
  <si>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</si>
  <si>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</si>
  <si>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</si>
  <si>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</si>
  <si>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</si>
  <si>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</si>
  <si>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</si>
  <si>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</si>
  <si>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</si>
  <si>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</si>
  <si>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</si>
  <si>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</si>
  <si>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</si>
  <si>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</si>
  <si>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</si>
  <si>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</si>
  <si>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</si>
  <si>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</si>
  <si>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</si>
  <si>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</si>
  <si>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</si>
  <si>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</si>
  <si>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</si>
  <si>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</si>
  <si>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</si>
  <si>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</si>
  <si>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</si>
  <si>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</si>
  <si>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</si>
  <si>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</si>
  <si>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</si>
  <si>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</si>
  <si>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</si>
  <si>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</si>
  <si>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</si>
  <si>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</si>
  <si>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</si>
  <si>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</si>
  <si>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</si>
  <si>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</si>
  <si>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</si>
  <si>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</si>
  <si>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</si>
  <si>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</si>
  <si>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</si>
  <si>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</si>
  <si>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</si>
  <si>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</si>
  <si>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</si>
  <si>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</si>
  <si>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</si>
  <si>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</si>
  <si>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</si>
  <si>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</si>
  <si>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</si>
  <si>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</si>
  <si>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</si>
  <si>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</si>
  <si>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</si>
  <si>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</si>
  <si>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</si>
  <si>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</si>
  <si>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</si>
  <si>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</si>
  <si>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</si>
  <si>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</si>
  <si>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</si>
  <si>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 (1) Collect reported ESG data from any company that publishes these metrics and summarizes what's used, how calculated. Calculates averages and benchmarks and helps you compare your data to industry, peers.</t>
  </si>
  <si>
    <t>IDEAL CUSTOMER: Any business, small to large, who is has to create an annual ESG report. They need this to get through the very first step in ESG reporting and saves them a tremendous amount of time.</t>
  </si>
  <si>
    <t>Year 0</t>
  </si>
  <si>
    <t>Year 1</t>
  </si>
  <si>
    <t>Year 2</t>
  </si>
  <si>
    <t>Year 3</t>
  </si>
  <si>
    <t>Launch MVP</t>
  </si>
  <si>
    <t>Collect user feedback, iterate.</t>
  </si>
  <si>
    <t>Launch MMP</t>
  </si>
  <si>
    <t>Collect user feedback, iterate</t>
  </si>
  <si>
    <t>Year 4</t>
  </si>
  <si>
    <t>Launch MLP</t>
  </si>
  <si>
    <t>Annual Goals:</t>
  </si>
  <si>
    <t>Annual Revenue:</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</si>
  <si>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</si>
  <si>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</si>
  <si>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</si>
  <si>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</si>
  <si>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</si>
  <si>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</si>
  <si>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</si>
  <si>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</si>
  <si>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</si>
  <si>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</si>
  <si>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</si>
  <si>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</si>
  <si>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</si>
  <si>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</si>
  <si>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</si>
  <si>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</si>
  <si>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</si>
  <si>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</si>
  <si>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</si>
  <si>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</si>
  <si>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</si>
  <si>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</si>
  <si>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</si>
  <si>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</si>
  <si>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Computers</t>
  </si>
  <si>
    <t>Office Rent</t>
  </si>
  <si>
    <t>Office furniture</t>
  </si>
  <si>
    <t>ESG Specialist</t>
  </si>
  <si>
    <t>Office and Infrastructure</t>
  </si>
  <si>
    <t>Cloud &amp; Database</t>
  </si>
  <si>
    <t>Data scraping</t>
  </si>
  <si>
    <t>Front end software</t>
  </si>
  <si>
    <t>Legal/Administrative services</t>
  </si>
  <si>
    <t>Total Non-Salary Costs</t>
  </si>
  <si>
    <t>publicly traded companies [No]:</t>
  </si>
  <si>
    <t>100-500 people private companies [No]</t>
  </si>
  <si>
    <t>CAGR</t>
  </si>
  <si>
    <t>Before Tax Profit</t>
  </si>
  <si>
    <t>Year 6</t>
  </si>
  <si>
    <t>Year 7</t>
  </si>
  <si>
    <t>Year 8</t>
  </si>
  <si>
    <t>Year 9</t>
  </si>
  <si>
    <t>Year 10</t>
  </si>
  <si>
    <t>Explosive Growth</t>
  </si>
  <si>
    <t>Sr. Dev.</t>
  </si>
  <si>
    <t>Support 3</t>
  </si>
  <si>
    <t>Support 4</t>
  </si>
  <si>
    <t>Total Costs (Capex and Opex)</t>
  </si>
  <si>
    <t>--- (2) Walks users through process of collecting internal and external data for calculations.</t>
  </si>
  <si>
    <t>--- (2a) Points user to where to find relevant external data OR pulls in automatically (for easier to obtain/calculate data)</t>
  </si>
  <si>
    <t>--- (3) Creates stunning visuals to tell the story</t>
  </si>
  <si>
    <t>--- (4) Sends users related, real-time updates from the web based on metrics and geographies of interest. (regulations, announcements, funding, relevant news, federa/state/local government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</si>
</sst>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
      <b/>
      <u/>
      <sz val="10"/>
      <color theme="1"/>
      <name val="Calibri"/>
      <family val="2"/>
      <scheme val="minor"/>
    </font>
    <font>
      <u/>
      <sz val="10"/>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50">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12" fillId="0" borderId="0" xfId="0" applyFont="1"/>
    <xf numFmtId="0" fontId="13" fillId="0" borderId="0" xfId="0" applyFont="1" applyAlignment="1">
      <alignment horizontal="center" vertical="center"/>
    </xf>
    <xf numFmtId="0" fontId="12" fillId="0" borderId="0" xfId="0" applyFont="1" applyAlignment="1">
      <alignment horizontal="left" vertical="center"/>
    </xf>
    <xf numFmtId="164" fontId="12" fillId="0" borderId="0" xfId="2" applyNumberFormat="1" applyFont="1"/>
    <xf numFmtId="0" fontId="12" fillId="0" borderId="0" xfId="0" applyFont="1" applyAlignment="1">
      <alignment vertical="center" wrapText="1"/>
    </xf>
    <xf numFmtId="164" fontId="12" fillId="0" borderId="0" xfId="2" applyNumberFormat="1" applyFont="1" applyAlignment="1">
      <alignment vertical="center" wrapText="1"/>
    </xf>
    <xf numFmtId="43" fontId="12" fillId="0" borderId="0" xfId="2" applyFont="1" applyAlignment="1">
      <alignment vertical="center" wrapText="1"/>
    </xf>
    <xf numFmtId="9" fontId="12" fillId="0" borderId="0" xfId="0" applyNumberFormat="1" applyFont="1" applyAlignment="1">
      <alignment vertical="center" wrapText="1"/>
    </xf>
    <xf numFmtId="165" fontId="12" fillId="0" borderId="0" xfId="3" applyNumberFormat="1" applyFont="1"/>
    <xf numFmtId="0" fontId="14" fillId="0" borderId="0" xfId="0" applyFont="1"/>
    <xf numFmtId="0" fontId="13" fillId="0" borderId="0" xfId="0" applyFont="1"/>
    <xf numFmtId="0" fontId="15" fillId="0" borderId="0" xfId="0" applyFont="1"/>
    <xf numFmtId="165" fontId="15" fillId="0" borderId="0" xfId="0" applyNumberFormat="1" applyFont="1"/>
    <xf numFmtId="165" fontId="12" fillId="0" borderId="0" xfId="0" applyNumberFormat="1" applyFont="1"/>
    <xf numFmtId="0" fontId="2" fillId="0" borderId="0" xfId="0" applyFont="1" applyAlignment="1">
      <alignment horizontal="center"/>
    </xf>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2:A54"/>
  <sheetViews>
    <sheetView showGridLines="0" workbookViewId="0">
      <selection activeCell="Y8" sqref="Y8"/>
    </sheetView>
  </sheetViews>
  <sheetFormatPr defaultRowHeight="14.5" x14ac:dyDescent="0.35"/>
  <sheetData>
    <row r="22" spans="1:1" x14ac:dyDescent="0.35">
      <c r="A22" s="3" t="s">
        <v>227</v>
      </c>
    </row>
    <row r="23" spans="1:1" x14ac:dyDescent="0.35">
      <c r="A23" s="32" t="s">
        <v>228</v>
      </c>
    </row>
    <row r="25" spans="1:1" x14ac:dyDescent="0.35">
      <c r="A25" s="3" t="s">
        <v>215</v>
      </c>
    </row>
    <row r="26" spans="1:1" x14ac:dyDescent="0.35">
      <c r="A26" s="1" t="s">
        <v>219</v>
      </c>
    </row>
    <row r="27" spans="1:1" x14ac:dyDescent="0.35">
      <c r="A27" s="1" t="s">
        <v>216</v>
      </c>
    </row>
    <row r="28" spans="1:1" x14ac:dyDescent="0.35">
      <c r="A28" s="1" t="s">
        <v>218</v>
      </c>
    </row>
    <row r="30" spans="1:1" x14ac:dyDescent="0.35">
      <c r="A30" s="3" t="s">
        <v>217</v>
      </c>
    </row>
    <row r="31" spans="1:1" x14ac:dyDescent="0.35">
      <c r="A31" s="1" t="s">
        <v>225</v>
      </c>
    </row>
    <row r="32" spans="1:1" x14ac:dyDescent="0.35">
      <c r="A32" s="33" t="s">
        <v>226</v>
      </c>
    </row>
    <row r="33" spans="1:1" x14ac:dyDescent="0.35">
      <c r="A33" s="1" t="s">
        <v>229</v>
      </c>
    </row>
    <row r="34" spans="1:1" x14ac:dyDescent="0.35">
      <c r="A34" s="1" t="s">
        <v>237</v>
      </c>
    </row>
    <row r="35" spans="1:1" x14ac:dyDescent="0.35">
      <c r="A35" s="1" t="s">
        <v>230</v>
      </c>
    </row>
    <row r="36" spans="1:1" x14ac:dyDescent="0.35">
      <c r="A36" s="1" t="s">
        <v>238</v>
      </c>
    </row>
    <row r="37" spans="1:1" x14ac:dyDescent="0.35">
      <c r="A37" s="1" t="s">
        <v>231</v>
      </c>
    </row>
    <row r="38" spans="1:1" x14ac:dyDescent="0.35">
      <c r="A38" s="1" t="s">
        <v>238</v>
      </c>
    </row>
    <row r="39" spans="1:1" x14ac:dyDescent="0.35">
      <c r="A39" s="1"/>
    </row>
    <row r="40" spans="1:1" x14ac:dyDescent="0.35">
      <c r="A40" s="33" t="s">
        <v>232</v>
      </c>
    </row>
    <row r="41" spans="1:1" x14ac:dyDescent="0.35">
      <c r="A41" s="1" t="s">
        <v>235</v>
      </c>
    </row>
    <row r="42" spans="1:1" x14ac:dyDescent="0.35">
      <c r="A42" s="1" t="s">
        <v>233</v>
      </c>
    </row>
    <row r="43" spans="1:1" x14ac:dyDescent="0.35">
      <c r="A43" s="1"/>
    </row>
    <row r="44" spans="1:1" x14ac:dyDescent="0.35">
      <c r="A44" s="33" t="s">
        <v>234</v>
      </c>
    </row>
    <row r="45" spans="1:1" x14ac:dyDescent="0.35">
      <c r="A45" s="1" t="s">
        <v>236</v>
      </c>
    </row>
    <row r="46" spans="1:1" x14ac:dyDescent="0.35">
      <c r="A46" s="1"/>
    </row>
    <row r="47" spans="1:1" x14ac:dyDescent="0.35">
      <c r="A47" s="1"/>
    </row>
    <row r="49" spans="1:1" x14ac:dyDescent="0.35">
      <c r="A49" s="3" t="s">
        <v>220</v>
      </c>
    </row>
    <row r="50" spans="1:1" x14ac:dyDescent="0.35">
      <c r="A50" s="1" t="s">
        <v>221</v>
      </c>
    </row>
    <row r="52" spans="1:1" x14ac:dyDescent="0.35">
      <c r="A52" s="3" t="s">
        <v>222</v>
      </c>
    </row>
    <row r="53" spans="1:1" x14ac:dyDescent="0.35">
      <c r="A53" s="1" t="s">
        <v>223</v>
      </c>
    </row>
    <row r="54" spans="1:1" x14ac:dyDescent="0.35">
      <c r="A54" s="1" t="s">
        <v>224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5" activePane="bottomLeft" state="frozen"/>
      <selection pane="bottomLeft" activeCell="G7" sqref="G7"/>
    </sheetView>
  </sheetViews>
  <sheetFormatPr defaultRowHeight="14.5" x14ac:dyDescent="0.35"/>
  <cols>
    <col min="1" max="1" width="24.1796875" bestFit="1" customWidth="1"/>
    <col min="2" max="2" width="57.54296875" bestFit="1" customWidth="1"/>
    <col min="3" max="3" width="42.7265625" customWidth="1"/>
    <col min="4" max="4" width="21.81640625" customWidth="1"/>
    <col min="5" max="5" width="32.81640625" customWidth="1"/>
    <col min="6" max="9" width="20.54296875" customWidth="1"/>
  </cols>
  <sheetData>
    <row r="1" spans="1:7" s="30" customFormat="1" x14ac:dyDescent="0.35">
      <c r="A1" s="29" t="s">
        <v>177</v>
      </c>
      <c r="B1" s="30" t="s">
        <v>198</v>
      </c>
      <c r="C1" s="30" t="s">
        <v>199</v>
      </c>
      <c r="D1" s="30" t="s">
        <v>211</v>
      </c>
      <c r="E1" s="30" t="s">
        <v>202</v>
      </c>
      <c r="F1" s="30" t="s">
        <v>30</v>
      </c>
      <c r="G1" s="30" t="s">
        <v>239</v>
      </c>
    </row>
    <row r="2" spans="1:7" ht="57" customHeight="1" x14ac:dyDescent="0.35">
      <c r="A2" t="s">
        <v>178</v>
      </c>
      <c r="B2" s="28" t="s">
        <v>194</v>
      </c>
      <c r="C2" s="8" t="s">
        <v>212</v>
      </c>
      <c r="D2" s="8" t="s">
        <v>213</v>
      </c>
      <c r="E2" s="8"/>
      <c r="F2" s="31"/>
    </row>
    <row r="3" spans="1:7" ht="57" customHeight="1" x14ac:dyDescent="0.35">
      <c r="A3" t="s">
        <v>179</v>
      </c>
      <c r="B3" s="28" t="s">
        <v>195</v>
      </c>
      <c r="C3" s="8"/>
      <c r="D3" s="8"/>
      <c r="E3" s="8"/>
      <c r="F3" s="31"/>
    </row>
    <row r="4" spans="1:7" ht="57" customHeight="1" x14ac:dyDescent="0.35">
      <c r="A4" t="s">
        <v>180</v>
      </c>
      <c r="B4" s="28" t="s">
        <v>196</v>
      </c>
      <c r="C4" s="8"/>
      <c r="D4" s="8"/>
      <c r="E4" s="8"/>
      <c r="F4" s="31"/>
    </row>
    <row r="5" spans="1:7" ht="57" customHeight="1" x14ac:dyDescent="0.35">
      <c r="A5" t="s">
        <v>183</v>
      </c>
      <c r="B5" s="28" t="s">
        <v>197</v>
      </c>
      <c r="C5" s="8"/>
      <c r="D5" s="8"/>
      <c r="E5" s="8"/>
      <c r="F5" s="31"/>
    </row>
    <row r="6" spans="1:7" ht="57" customHeight="1" x14ac:dyDescent="0.35">
      <c r="A6" t="s">
        <v>181</v>
      </c>
      <c r="B6" s="28" t="s">
        <v>182</v>
      </c>
      <c r="C6" s="8" t="s">
        <v>214</v>
      </c>
      <c r="D6" s="8" t="s">
        <v>213</v>
      </c>
      <c r="E6" s="8"/>
      <c r="F6" s="31" t="s">
        <v>207</v>
      </c>
    </row>
    <row r="7" spans="1:7" ht="57" customHeight="1" x14ac:dyDescent="0.35">
      <c r="A7" t="s">
        <v>184</v>
      </c>
      <c r="B7" s="28" t="s">
        <v>185</v>
      </c>
      <c r="C7" s="8"/>
      <c r="D7" s="8"/>
      <c r="E7" s="8"/>
      <c r="F7" s="31"/>
    </row>
    <row r="8" spans="1:7" ht="57" customHeight="1" x14ac:dyDescent="0.35">
      <c r="A8" t="s">
        <v>186</v>
      </c>
      <c r="B8" s="28" t="s">
        <v>187</v>
      </c>
      <c r="C8" s="8" t="s">
        <v>201</v>
      </c>
      <c r="D8" s="8" t="s">
        <v>213</v>
      </c>
      <c r="E8" s="8" t="s">
        <v>203</v>
      </c>
      <c r="F8" s="31" t="s">
        <v>200</v>
      </c>
      <c r="G8" s="34" t="s">
        <v>246</v>
      </c>
    </row>
    <row r="9" spans="1:7" ht="57" customHeight="1" x14ac:dyDescent="0.35">
      <c r="A9" t="s">
        <v>188</v>
      </c>
      <c r="B9" s="28" t="s">
        <v>189</v>
      </c>
      <c r="C9" s="8" t="s">
        <v>206</v>
      </c>
      <c r="D9" s="8" t="s">
        <v>213</v>
      </c>
      <c r="E9" s="8" t="s">
        <v>205</v>
      </c>
      <c r="F9" s="31" t="s">
        <v>204</v>
      </c>
      <c r="G9" s="34" t="s">
        <v>245</v>
      </c>
    </row>
    <row r="10" spans="1:7" ht="57" customHeight="1" x14ac:dyDescent="0.35">
      <c r="A10" t="s">
        <v>190</v>
      </c>
      <c r="B10" s="28" t="s">
        <v>193</v>
      </c>
      <c r="C10" s="8" t="s">
        <v>208</v>
      </c>
      <c r="D10" s="8" t="s">
        <v>213</v>
      </c>
      <c r="E10" s="8" t="s">
        <v>209</v>
      </c>
      <c r="F10" s="31" t="s">
        <v>210</v>
      </c>
      <c r="G10" s="34" t="s">
        <v>244</v>
      </c>
    </row>
    <row r="11" spans="1:7" ht="57" customHeight="1" x14ac:dyDescent="0.35">
      <c r="A11" t="s">
        <v>191</v>
      </c>
      <c r="B11" s="28" t="s">
        <v>192</v>
      </c>
      <c r="C11" s="8" t="s">
        <v>241</v>
      </c>
      <c r="D11" s="8" t="s">
        <v>213</v>
      </c>
      <c r="E11" s="8"/>
      <c r="F11" s="31"/>
      <c r="G11" s="28" t="s">
        <v>240</v>
      </c>
    </row>
    <row r="12" spans="1:7" x14ac:dyDescent="0.35">
      <c r="A12" t="s">
        <v>243</v>
      </c>
      <c r="G12" t="s">
        <v>242</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tabSelected="1" workbookViewId="0">
      <selection activeCell="A4" sqref="A4"/>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247</v>
      </c>
      <c r="B4" s="9"/>
    </row>
    <row r="5" spans="1:2" x14ac:dyDescent="0.35">
      <c r="A5" s="7" t="s">
        <v>309</v>
      </c>
      <c r="B5" s="9"/>
    </row>
    <row r="6" spans="1:2" x14ac:dyDescent="0.35">
      <c r="A6" s="7" t="s">
        <v>310</v>
      </c>
      <c r="B6" s="9"/>
    </row>
    <row r="7" spans="1:2" x14ac:dyDescent="0.35">
      <c r="A7" s="7" t="s">
        <v>311</v>
      </c>
      <c r="B7" s="9"/>
    </row>
    <row r="8" spans="1:2" ht="29" x14ac:dyDescent="0.35">
      <c r="A8" s="7" t="s">
        <v>312</v>
      </c>
      <c r="B8" s="9"/>
    </row>
    <row r="9" spans="1:2" ht="29" x14ac:dyDescent="0.35">
      <c r="A9" s="7" t="s">
        <v>248</v>
      </c>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P57"/>
  <sheetViews>
    <sheetView topLeftCell="B1" zoomScale="68" workbookViewId="0">
      <selection activeCell="K13" sqref="K13"/>
    </sheetView>
  </sheetViews>
  <sheetFormatPr defaultColWidth="15.6328125" defaultRowHeight="13" x14ac:dyDescent="0.3"/>
  <cols>
    <col min="1" max="1" width="25.90625" style="35" customWidth="1"/>
    <col min="2" max="12" width="15.6328125" style="35"/>
    <col min="13" max="13" width="3.08984375" style="35" customWidth="1"/>
    <col min="14" max="14" width="15.6328125" style="35"/>
    <col min="15" max="15" width="21.453125" style="35" customWidth="1"/>
    <col min="16" max="16384" width="15.6328125" style="35"/>
  </cols>
  <sheetData>
    <row r="1" spans="1:16" x14ac:dyDescent="0.3">
      <c r="B1" s="36" t="s">
        <v>249</v>
      </c>
      <c r="C1" s="36" t="s">
        <v>250</v>
      </c>
      <c r="D1" s="36" t="s">
        <v>251</v>
      </c>
      <c r="E1" s="36" t="s">
        <v>252</v>
      </c>
      <c r="F1" s="36" t="s">
        <v>257</v>
      </c>
      <c r="G1" s="36" t="s">
        <v>266</v>
      </c>
      <c r="H1" s="36" t="s">
        <v>299</v>
      </c>
      <c r="I1" s="36" t="s">
        <v>300</v>
      </c>
      <c r="J1" s="36" t="s">
        <v>301</v>
      </c>
      <c r="K1" s="36" t="s">
        <v>302</v>
      </c>
      <c r="L1" s="36" t="s">
        <v>303</v>
      </c>
      <c r="M1" s="36"/>
      <c r="N1" s="36" t="s">
        <v>297</v>
      </c>
      <c r="O1" s="37" t="s">
        <v>295</v>
      </c>
      <c r="P1" s="38">
        <v>6000</v>
      </c>
    </row>
    <row r="2" spans="1:16" s="39" customFormat="1" ht="32.5" customHeight="1" x14ac:dyDescent="0.35">
      <c r="A2" s="39" t="s">
        <v>259</v>
      </c>
      <c r="B2" s="39" t="s">
        <v>253</v>
      </c>
      <c r="C2" s="39" t="s">
        <v>254</v>
      </c>
      <c r="D2" s="39" t="s">
        <v>255</v>
      </c>
      <c r="E2" s="39" t="s">
        <v>256</v>
      </c>
      <c r="F2" s="39" t="s">
        <v>258</v>
      </c>
      <c r="G2" s="39" t="s">
        <v>267</v>
      </c>
      <c r="H2" s="39" t="s">
        <v>304</v>
      </c>
      <c r="O2" s="39" t="s">
        <v>296</v>
      </c>
      <c r="P2" s="40">
        <v>120000</v>
      </c>
    </row>
    <row r="3" spans="1:16" s="39" customFormat="1" ht="24" customHeight="1" x14ac:dyDescent="0.35">
      <c r="A3" s="39" t="s">
        <v>263</v>
      </c>
      <c r="B3" s="40"/>
      <c r="C3" s="40">
        <v>100</v>
      </c>
      <c r="D3" s="40">
        <f>C3*1.5</f>
        <v>150</v>
      </c>
      <c r="E3" s="40">
        <f t="shared" ref="E3:G3" si="0">D3*1.5</f>
        <v>225</v>
      </c>
      <c r="F3" s="40">
        <f t="shared" si="0"/>
        <v>337.5</v>
      </c>
      <c r="G3" s="40">
        <f t="shared" si="0"/>
        <v>506.25</v>
      </c>
      <c r="H3" s="40">
        <f>G3*2</f>
        <v>1012.5</v>
      </c>
      <c r="I3" s="40">
        <f t="shared" ref="I3:L3" si="1">H3*2</f>
        <v>2025</v>
      </c>
      <c r="J3" s="40">
        <f t="shared" si="1"/>
        <v>4050</v>
      </c>
      <c r="K3" s="40">
        <f t="shared" si="1"/>
        <v>8100</v>
      </c>
      <c r="L3" s="40">
        <f t="shared" si="1"/>
        <v>16200</v>
      </c>
      <c r="M3" s="40"/>
      <c r="N3" s="41">
        <f>(L3/C3)^(1/COUNT(C3:L3))-1</f>
        <v>0.66322690407688611</v>
      </c>
      <c r="O3" s="39" t="s">
        <v>261</v>
      </c>
      <c r="P3" s="42">
        <v>0.1</v>
      </c>
    </row>
    <row r="4" spans="1:16" x14ac:dyDescent="0.3">
      <c r="A4" s="35" t="s">
        <v>264</v>
      </c>
      <c r="B4" s="43"/>
      <c r="C4" s="43">
        <v>1200</v>
      </c>
      <c r="D4" s="43">
        <v>1800</v>
      </c>
      <c r="E4" s="43">
        <v>1800</v>
      </c>
      <c r="F4" s="43">
        <v>2400</v>
      </c>
      <c r="G4" s="43">
        <v>2400</v>
      </c>
      <c r="H4" s="43">
        <v>2400</v>
      </c>
      <c r="I4" s="43">
        <v>2400</v>
      </c>
      <c r="J4" s="43">
        <v>2400</v>
      </c>
      <c r="K4" s="43">
        <v>2400</v>
      </c>
      <c r="L4" s="43">
        <v>2400</v>
      </c>
      <c r="M4" s="43"/>
      <c r="N4" s="43"/>
      <c r="O4" s="35" t="s">
        <v>262</v>
      </c>
      <c r="P4" s="38">
        <f>P3*SUM(P1:P2)</f>
        <v>12600</v>
      </c>
    </row>
    <row r="5" spans="1:16" x14ac:dyDescent="0.3">
      <c r="A5" s="35" t="s">
        <v>265</v>
      </c>
      <c r="B5" s="38"/>
      <c r="C5" s="38">
        <v>2</v>
      </c>
      <c r="D5" s="38">
        <v>2</v>
      </c>
      <c r="E5" s="38">
        <v>2</v>
      </c>
      <c r="F5" s="38">
        <v>2</v>
      </c>
      <c r="G5" s="38">
        <v>2</v>
      </c>
      <c r="H5" s="38">
        <v>2</v>
      </c>
      <c r="I5" s="38">
        <v>2</v>
      </c>
      <c r="J5" s="38">
        <v>2</v>
      </c>
      <c r="K5" s="38">
        <v>2</v>
      </c>
      <c r="L5" s="38">
        <v>2</v>
      </c>
      <c r="M5" s="38"/>
      <c r="N5" s="38"/>
    </row>
    <row r="6" spans="1:16" x14ac:dyDescent="0.3">
      <c r="A6" s="35" t="s">
        <v>260</v>
      </c>
      <c r="B6" s="43"/>
      <c r="C6" s="43">
        <f t="shared" ref="C6:G6" si="2">C3*C4*C5</f>
        <v>240000</v>
      </c>
      <c r="D6" s="43">
        <f t="shared" si="2"/>
        <v>540000</v>
      </c>
      <c r="E6" s="43">
        <f t="shared" si="2"/>
        <v>810000</v>
      </c>
      <c r="F6" s="43">
        <f t="shared" si="2"/>
        <v>1620000</v>
      </c>
      <c r="G6" s="43">
        <f t="shared" si="2"/>
        <v>2430000</v>
      </c>
      <c r="H6" s="43">
        <f t="shared" ref="H6:L6" si="3">H3*H4*H5</f>
        <v>4860000</v>
      </c>
      <c r="I6" s="43">
        <f t="shared" si="3"/>
        <v>9720000</v>
      </c>
      <c r="J6" s="43">
        <f t="shared" si="3"/>
        <v>19440000</v>
      </c>
      <c r="K6" s="43">
        <f t="shared" si="3"/>
        <v>38880000</v>
      </c>
      <c r="L6" s="43">
        <f t="shared" si="3"/>
        <v>77760000</v>
      </c>
      <c r="M6" s="43"/>
      <c r="N6" s="43"/>
    </row>
    <row r="9" spans="1:16" x14ac:dyDescent="0.3">
      <c r="A9" s="44" t="s">
        <v>271</v>
      </c>
    </row>
    <row r="10" spans="1:16" x14ac:dyDescent="0.3">
      <c r="A10" s="35" t="s">
        <v>268</v>
      </c>
      <c r="B10" s="43">
        <v>200000</v>
      </c>
      <c r="C10" s="43">
        <v>200000</v>
      </c>
      <c r="D10" s="43">
        <v>200000</v>
      </c>
      <c r="E10" s="43">
        <v>200000</v>
      </c>
      <c r="F10" s="43">
        <v>400000</v>
      </c>
      <c r="G10" s="43">
        <v>500000</v>
      </c>
      <c r="H10" s="43">
        <v>500000</v>
      </c>
      <c r="I10" s="43">
        <v>500000</v>
      </c>
      <c r="J10" s="43">
        <v>500000</v>
      </c>
      <c r="K10" s="43">
        <v>500000</v>
      </c>
      <c r="L10" s="43">
        <v>500000</v>
      </c>
      <c r="M10" s="43"/>
    </row>
    <row r="11" spans="1:16" x14ac:dyDescent="0.3">
      <c r="A11" s="35" t="s">
        <v>270</v>
      </c>
      <c r="B11" s="43">
        <v>150000</v>
      </c>
      <c r="C11" s="43">
        <v>150000</v>
      </c>
      <c r="D11" s="43">
        <v>150000</v>
      </c>
      <c r="E11" s="43">
        <v>150000</v>
      </c>
      <c r="F11" s="43">
        <v>300000</v>
      </c>
      <c r="G11" s="43">
        <v>400000</v>
      </c>
      <c r="H11" s="43">
        <v>400000</v>
      </c>
      <c r="I11" s="43">
        <v>400000</v>
      </c>
      <c r="J11" s="43">
        <v>400000</v>
      </c>
      <c r="K11" s="43">
        <v>400000</v>
      </c>
      <c r="L11" s="43">
        <v>400000</v>
      </c>
      <c r="M11" s="43"/>
    </row>
    <row r="12" spans="1:16" x14ac:dyDescent="0.3">
      <c r="A12" s="35" t="s">
        <v>269</v>
      </c>
      <c r="B12" s="43">
        <v>100000</v>
      </c>
      <c r="C12" s="43">
        <v>100000</v>
      </c>
      <c r="D12" s="43">
        <v>100000</v>
      </c>
      <c r="E12" s="43">
        <v>100000</v>
      </c>
      <c r="F12" s="43">
        <v>200000</v>
      </c>
      <c r="G12" s="43">
        <v>300000</v>
      </c>
      <c r="H12" s="43">
        <v>300000</v>
      </c>
      <c r="I12" s="43">
        <v>300000</v>
      </c>
      <c r="J12" s="43">
        <v>300000</v>
      </c>
      <c r="K12" s="43">
        <v>300000</v>
      </c>
      <c r="L12" s="43">
        <v>300000</v>
      </c>
      <c r="M12" s="43"/>
    </row>
    <row r="13" spans="1:16" x14ac:dyDescent="0.3">
      <c r="A13" s="44" t="s">
        <v>272</v>
      </c>
      <c r="B13" s="43"/>
      <c r="C13" s="43"/>
      <c r="D13" s="43"/>
      <c r="E13" s="43"/>
      <c r="F13" s="43"/>
      <c r="G13" s="43"/>
      <c r="H13" s="43"/>
      <c r="I13" s="43"/>
      <c r="J13" s="43"/>
      <c r="K13" s="43"/>
      <c r="L13" s="43"/>
      <c r="M13" s="43"/>
      <c r="N13" s="43"/>
    </row>
    <row r="14" spans="1:16" x14ac:dyDescent="0.3">
      <c r="A14" s="35" t="s">
        <v>288</v>
      </c>
      <c r="B14" s="43">
        <v>100000</v>
      </c>
      <c r="C14" s="43">
        <v>100000</v>
      </c>
      <c r="D14" s="43">
        <v>130000</v>
      </c>
      <c r="E14" s="43">
        <v>130000</v>
      </c>
      <c r="F14" s="43">
        <v>130000</v>
      </c>
      <c r="G14" s="43">
        <v>130000</v>
      </c>
      <c r="H14" s="43">
        <v>130000</v>
      </c>
      <c r="I14" s="43">
        <v>130000</v>
      </c>
      <c r="J14" s="43">
        <v>130000</v>
      </c>
      <c r="K14" s="43">
        <v>130000</v>
      </c>
      <c r="L14" s="43">
        <v>130000</v>
      </c>
      <c r="M14" s="43"/>
      <c r="N14" s="43"/>
    </row>
    <row r="15" spans="1:16" x14ac:dyDescent="0.3">
      <c r="A15" s="35" t="s">
        <v>273</v>
      </c>
      <c r="B15" s="43">
        <v>200000</v>
      </c>
      <c r="C15" s="43">
        <v>200000</v>
      </c>
      <c r="D15" s="43">
        <v>200000</v>
      </c>
      <c r="E15" s="43">
        <v>250000</v>
      </c>
      <c r="F15" s="43">
        <v>250000</v>
      </c>
      <c r="G15" s="43">
        <v>250000</v>
      </c>
      <c r="H15" s="43">
        <v>300000</v>
      </c>
      <c r="I15" s="43">
        <v>300000</v>
      </c>
      <c r="J15" s="43">
        <v>300000</v>
      </c>
      <c r="K15" s="43">
        <v>300000</v>
      </c>
      <c r="L15" s="43">
        <v>300000</v>
      </c>
      <c r="M15" s="43"/>
      <c r="N15" s="43"/>
    </row>
    <row r="16" spans="1:16" x14ac:dyDescent="0.3">
      <c r="A16" s="35" t="s">
        <v>273</v>
      </c>
      <c r="B16" s="43"/>
      <c r="C16" s="43">
        <v>200000</v>
      </c>
      <c r="D16" s="43">
        <v>200000</v>
      </c>
      <c r="E16" s="43">
        <v>250000</v>
      </c>
      <c r="F16" s="43">
        <v>250000</v>
      </c>
      <c r="G16" s="43">
        <v>250000</v>
      </c>
      <c r="H16" s="43">
        <v>300000</v>
      </c>
      <c r="I16" s="43">
        <v>300000</v>
      </c>
      <c r="J16" s="43">
        <v>300000</v>
      </c>
      <c r="K16" s="43">
        <v>300000</v>
      </c>
      <c r="L16" s="43">
        <v>300000</v>
      </c>
      <c r="M16" s="43"/>
      <c r="N16" s="43"/>
    </row>
    <row r="17" spans="1:14" x14ac:dyDescent="0.3">
      <c r="A17" s="35" t="s">
        <v>274</v>
      </c>
      <c r="B17" s="43">
        <v>130000</v>
      </c>
      <c r="C17" s="43">
        <v>130000</v>
      </c>
      <c r="D17" s="43">
        <v>150000</v>
      </c>
      <c r="E17" s="43">
        <v>150000</v>
      </c>
      <c r="F17" s="43">
        <v>150000</v>
      </c>
      <c r="G17" s="43">
        <v>150000</v>
      </c>
      <c r="H17" s="43">
        <v>150000</v>
      </c>
      <c r="I17" s="43">
        <v>150000</v>
      </c>
      <c r="J17" s="43">
        <v>150000</v>
      </c>
      <c r="K17" s="43">
        <v>150000</v>
      </c>
      <c r="L17" s="43">
        <v>150000</v>
      </c>
      <c r="M17" s="43"/>
      <c r="N17" s="43"/>
    </row>
    <row r="18" spans="1:14" x14ac:dyDescent="0.3">
      <c r="A18" s="35" t="s">
        <v>274</v>
      </c>
      <c r="B18" s="43"/>
      <c r="C18" s="43">
        <v>130000</v>
      </c>
      <c r="D18" s="43">
        <v>130000</v>
      </c>
      <c r="E18" s="43">
        <v>150000</v>
      </c>
      <c r="F18" s="43">
        <v>150000</v>
      </c>
      <c r="G18" s="43">
        <v>150000</v>
      </c>
      <c r="H18" s="43">
        <v>150000</v>
      </c>
      <c r="I18" s="43">
        <v>150000</v>
      </c>
      <c r="J18" s="43">
        <v>150000</v>
      </c>
      <c r="K18" s="43">
        <v>150000</v>
      </c>
      <c r="L18" s="43">
        <v>150000</v>
      </c>
      <c r="M18" s="43"/>
      <c r="N18" s="43"/>
    </row>
    <row r="19" spans="1:14" x14ac:dyDescent="0.3">
      <c r="A19" s="35" t="s">
        <v>305</v>
      </c>
      <c r="B19" s="43"/>
      <c r="C19" s="43"/>
      <c r="D19" s="43"/>
      <c r="E19" s="43">
        <v>250000</v>
      </c>
      <c r="F19" s="43">
        <v>250000</v>
      </c>
      <c r="G19" s="43">
        <v>250000</v>
      </c>
      <c r="H19" s="43">
        <v>300000</v>
      </c>
      <c r="I19" s="43">
        <v>300000</v>
      </c>
      <c r="J19" s="43">
        <v>300000</v>
      </c>
      <c r="K19" s="43">
        <v>300000</v>
      </c>
      <c r="L19" s="43">
        <v>300000</v>
      </c>
      <c r="M19" s="43"/>
      <c r="N19" s="43"/>
    </row>
    <row r="20" spans="1:14" x14ac:dyDescent="0.3">
      <c r="A20" s="35" t="s">
        <v>273</v>
      </c>
      <c r="B20" s="43"/>
      <c r="C20" s="43"/>
      <c r="D20" s="43"/>
      <c r="E20" s="43">
        <v>250000</v>
      </c>
      <c r="F20" s="43">
        <v>250000</v>
      </c>
      <c r="G20" s="43">
        <v>250000</v>
      </c>
      <c r="H20" s="43">
        <v>300000</v>
      </c>
      <c r="I20" s="43">
        <v>300000</v>
      </c>
      <c r="J20" s="43">
        <v>300000</v>
      </c>
      <c r="K20" s="43">
        <v>300000</v>
      </c>
      <c r="L20" s="43">
        <v>300000</v>
      </c>
      <c r="M20" s="43"/>
      <c r="N20" s="43"/>
    </row>
    <row r="21" spans="1:14" x14ac:dyDescent="0.3">
      <c r="A21" s="35" t="s">
        <v>274</v>
      </c>
      <c r="B21" s="43"/>
      <c r="C21" s="43"/>
      <c r="D21" s="43"/>
      <c r="E21" s="43">
        <v>150000</v>
      </c>
      <c r="F21" s="43">
        <v>150000</v>
      </c>
      <c r="G21" s="43">
        <v>150000</v>
      </c>
      <c r="H21" s="43">
        <v>150000</v>
      </c>
      <c r="I21" s="43">
        <v>150000</v>
      </c>
      <c r="J21" s="43">
        <v>150000</v>
      </c>
      <c r="K21" s="43">
        <v>150000</v>
      </c>
      <c r="L21" s="43">
        <v>150000</v>
      </c>
      <c r="M21" s="43"/>
      <c r="N21" s="43"/>
    </row>
    <row r="22" spans="1:14" x14ac:dyDescent="0.3">
      <c r="A22" s="35" t="s">
        <v>274</v>
      </c>
      <c r="B22" s="43"/>
      <c r="C22" s="43"/>
      <c r="D22" s="43"/>
      <c r="E22" s="43">
        <v>150000</v>
      </c>
      <c r="F22" s="43">
        <v>150000</v>
      </c>
      <c r="G22" s="43">
        <v>150000</v>
      </c>
      <c r="H22" s="43">
        <v>150000</v>
      </c>
      <c r="I22" s="43">
        <v>150000</v>
      </c>
      <c r="J22" s="43">
        <v>150000</v>
      </c>
      <c r="K22" s="43">
        <v>150000</v>
      </c>
      <c r="L22" s="43">
        <v>150000</v>
      </c>
      <c r="M22" s="43"/>
      <c r="N22" s="43"/>
    </row>
    <row r="23" spans="1:14" x14ac:dyDescent="0.3">
      <c r="A23" s="44" t="s">
        <v>280</v>
      </c>
      <c r="B23" s="43"/>
      <c r="C23" s="43"/>
      <c r="D23" s="43"/>
      <c r="E23" s="43"/>
      <c r="F23" s="43"/>
      <c r="G23" s="43"/>
      <c r="H23" s="43"/>
      <c r="I23" s="43"/>
      <c r="J23" s="43"/>
      <c r="K23" s="43"/>
      <c r="L23" s="43"/>
      <c r="M23" s="43"/>
      <c r="N23" s="43"/>
    </row>
    <row r="24" spans="1:14" x14ac:dyDescent="0.3">
      <c r="A24" s="35" t="s">
        <v>281</v>
      </c>
      <c r="B24" s="43">
        <v>200000</v>
      </c>
      <c r="C24" s="43">
        <v>200000</v>
      </c>
      <c r="D24" s="43">
        <v>200000</v>
      </c>
      <c r="E24" s="43">
        <v>200000</v>
      </c>
      <c r="F24" s="43">
        <v>200000</v>
      </c>
      <c r="G24" s="43">
        <v>200000</v>
      </c>
      <c r="H24" s="43">
        <v>300000</v>
      </c>
      <c r="I24" s="43">
        <v>300000</v>
      </c>
      <c r="J24" s="43">
        <v>300000</v>
      </c>
      <c r="K24" s="43">
        <v>300000</v>
      </c>
      <c r="L24" s="43">
        <v>300000</v>
      </c>
      <c r="M24" s="43"/>
      <c r="N24" s="43"/>
    </row>
    <row r="25" spans="1:14" x14ac:dyDescent="0.3">
      <c r="A25" s="35" t="s">
        <v>278</v>
      </c>
      <c r="B25" s="43"/>
      <c r="C25" s="43"/>
      <c r="D25" s="43">
        <v>100000</v>
      </c>
      <c r="E25" s="43">
        <v>100000</v>
      </c>
      <c r="F25" s="43">
        <v>100000</v>
      </c>
      <c r="G25" s="43">
        <v>100000</v>
      </c>
      <c r="H25" s="43">
        <v>100000</v>
      </c>
      <c r="I25" s="43">
        <v>100000</v>
      </c>
      <c r="J25" s="43">
        <v>100000</v>
      </c>
      <c r="K25" s="43">
        <v>100000</v>
      </c>
      <c r="L25" s="43">
        <v>100000</v>
      </c>
      <c r="M25" s="43"/>
      <c r="N25" s="43"/>
    </row>
    <row r="26" spans="1:14" x14ac:dyDescent="0.3">
      <c r="A26" s="35" t="s">
        <v>279</v>
      </c>
      <c r="B26" s="43"/>
      <c r="C26" s="43"/>
      <c r="D26" s="43">
        <v>100000</v>
      </c>
      <c r="E26" s="43">
        <v>100000</v>
      </c>
      <c r="F26" s="43">
        <v>100000</v>
      </c>
      <c r="G26" s="43">
        <v>100000</v>
      </c>
      <c r="H26" s="43">
        <v>100000</v>
      </c>
      <c r="I26" s="43">
        <v>100000</v>
      </c>
      <c r="J26" s="43">
        <v>100000</v>
      </c>
      <c r="K26" s="43">
        <v>100000</v>
      </c>
      <c r="L26" s="43">
        <v>100000</v>
      </c>
      <c r="M26" s="43"/>
      <c r="N26" s="43"/>
    </row>
    <row r="27" spans="1:14" x14ac:dyDescent="0.3">
      <c r="A27" s="35" t="s">
        <v>306</v>
      </c>
      <c r="B27" s="43"/>
      <c r="C27" s="43"/>
      <c r="D27" s="43"/>
      <c r="E27" s="43"/>
      <c r="F27" s="43"/>
      <c r="G27" s="43">
        <v>100000</v>
      </c>
      <c r="H27" s="43">
        <v>100000</v>
      </c>
      <c r="I27" s="43">
        <v>100000</v>
      </c>
      <c r="J27" s="43">
        <v>100000</v>
      </c>
      <c r="K27" s="43">
        <v>100000</v>
      </c>
      <c r="L27" s="43">
        <v>100000</v>
      </c>
      <c r="M27" s="43"/>
      <c r="N27" s="43"/>
    </row>
    <row r="28" spans="1:14" x14ac:dyDescent="0.3">
      <c r="A28" s="35" t="s">
        <v>307</v>
      </c>
      <c r="B28" s="43"/>
      <c r="C28" s="43"/>
      <c r="D28" s="43"/>
      <c r="E28" s="43"/>
      <c r="F28" s="43"/>
      <c r="G28" s="43">
        <v>100000</v>
      </c>
      <c r="H28" s="43">
        <v>100000</v>
      </c>
      <c r="I28" s="43">
        <v>100000</v>
      </c>
      <c r="J28" s="43">
        <v>100000</v>
      </c>
      <c r="K28" s="43">
        <v>100000</v>
      </c>
      <c r="L28" s="43">
        <v>100000</v>
      </c>
      <c r="M28" s="43"/>
      <c r="N28" s="43"/>
    </row>
    <row r="29" spans="1:14" x14ac:dyDescent="0.3">
      <c r="A29" s="44" t="s">
        <v>275</v>
      </c>
      <c r="B29" s="43"/>
      <c r="C29" s="43"/>
      <c r="D29" s="43"/>
      <c r="E29" s="43"/>
      <c r="F29" s="43"/>
      <c r="G29" s="43"/>
      <c r="H29" s="43"/>
      <c r="I29" s="43"/>
      <c r="J29" s="43"/>
      <c r="K29" s="43"/>
      <c r="L29" s="43"/>
      <c r="M29" s="43"/>
      <c r="N29" s="43"/>
    </row>
    <row r="30" spans="1:14" x14ac:dyDescent="0.3">
      <c r="A30" s="35" t="s">
        <v>277</v>
      </c>
      <c r="B30" s="43">
        <v>100000</v>
      </c>
      <c r="C30" s="43">
        <v>100000</v>
      </c>
      <c r="D30" s="43">
        <v>100000</v>
      </c>
      <c r="E30" s="43">
        <v>100000</v>
      </c>
      <c r="F30" s="43">
        <v>100000</v>
      </c>
      <c r="G30" s="43">
        <v>200000</v>
      </c>
      <c r="H30" s="43">
        <v>200000</v>
      </c>
      <c r="I30" s="43">
        <v>200000</v>
      </c>
      <c r="J30" s="43">
        <v>200000</v>
      </c>
      <c r="K30" s="43">
        <v>200000</v>
      </c>
      <c r="L30" s="43">
        <v>200000</v>
      </c>
      <c r="M30" s="43"/>
      <c r="N30" s="43"/>
    </row>
    <row r="31" spans="1:14" x14ac:dyDescent="0.3">
      <c r="A31" s="35" t="s">
        <v>278</v>
      </c>
      <c r="B31" s="43"/>
      <c r="C31" s="43">
        <v>80000</v>
      </c>
      <c r="D31" s="43">
        <v>80000</v>
      </c>
      <c r="E31" s="43">
        <v>80000</v>
      </c>
      <c r="F31" s="43">
        <v>80000</v>
      </c>
      <c r="G31" s="43">
        <v>80000</v>
      </c>
      <c r="H31" s="43">
        <v>80000</v>
      </c>
      <c r="I31" s="43">
        <v>80000</v>
      </c>
      <c r="J31" s="43">
        <v>80000</v>
      </c>
      <c r="K31" s="43">
        <v>80000</v>
      </c>
      <c r="L31" s="43">
        <v>80000</v>
      </c>
      <c r="M31" s="43"/>
      <c r="N31" s="43"/>
    </row>
    <row r="32" spans="1:14" x14ac:dyDescent="0.3">
      <c r="A32" s="35" t="s">
        <v>279</v>
      </c>
      <c r="B32" s="43"/>
      <c r="C32" s="43"/>
      <c r="D32" s="43">
        <v>80000</v>
      </c>
      <c r="E32" s="43">
        <v>80000</v>
      </c>
      <c r="F32" s="43">
        <v>80000</v>
      </c>
      <c r="G32" s="43">
        <v>80000</v>
      </c>
      <c r="H32" s="43">
        <v>80000</v>
      </c>
      <c r="I32" s="43">
        <v>80000</v>
      </c>
      <c r="J32" s="43">
        <v>80000</v>
      </c>
      <c r="K32" s="43">
        <v>80000</v>
      </c>
      <c r="L32" s="43">
        <v>80000</v>
      </c>
      <c r="M32" s="43"/>
      <c r="N32" s="43"/>
    </row>
    <row r="33" spans="1:14" x14ac:dyDescent="0.3">
      <c r="A33" s="35" t="s">
        <v>306</v>
      </c>
      <c r="B33" s="43"/>
      <c r="C33" s="43"/>
      <c r="D33" s="43"/>
      <c r="E33" s="43"/>
      <c r="F33" s="43"/>
      <c r="G33" s="43">
        <v>80000</v>
      </c>
      <c r="H33" s="43">
        <v>80000</v>
      </c>
      <c r="I33" s="43">
        <v>80000</v>
      </c>
      <c r="J33" s="43">
        <v>80000</v>
      </c>
      <c r="K33" s="43">
        <v>80000</v>
      </c>
      <c r="L33" s="43">
        <v>80000</v>
      </c>
      <c r="M33" s="43"/>
      <c r="N33" s="43"/>
    </row>
    <row r="34" spans="1:14" x14ac:dyDescent="0.3">
      <c r="A34" s="35" t="s">
        <v>307</v>
      </c>
      <c r="B34" s="43"/>
      <c r="C34" s="43"/>
      <c r="D34" s="43"/>
      <c r="E34" s="43"/>
      <c r="F34" s="43"/>
      <c r="G34" s="43">
        <v>80000</v>
      </c>
      <c r="H34" s="43">
        <v>80000</v>
      </c>
      <c r="I34" s="43">
        <v>80000</v>
      </c>
      <c r="J34" s="43">
        <v>80000</v>
      </c>
      <c r="K34" s="43">
        <v>80000</v>
      </c>
      <c r="L34" s="43">
        <v>80000</v>
      </c>
      <c r="M34" s="43"/>
      <c r="N34" s="43"/>
    </row>
    <row r="35" spans="1:14" x14ac:dyDescent="0.3">
      <c r="A35" s="44" t="s">
        <v>276</v>
      </c>
      <c r="B35" s="43"/>
      <c r="C35" s="43"/>
      <c r="D35" s="43"/>
      <c r="E35" s="43"/>
      <c r="F35" s="43"/>
      <c r="G35" s="43"/>
      <c r="H35" s="43"/>
      <c r="I35" s="43"/>
      <c r="J35" s="43"/>
      <c r="K35" s="43"/>
      <c r="L35" s="43"/>
      <c r="M35" s="43"/>
      <c r="N35" s="43"/>
    </row>
    <row r="36" spans="1:14" x14ac:dyDescent="0.3">
      <c r="A36" s="35" t="s">
        <v>282</v>
      </c>
      <c r="B36" s="43"/>
      <c r="C36" s="43">
        <v>100000</v>
      </c>
      <c r="D36" s="43">
        <v>100000</v>
      </c>
      <c r="E36" s="43">
        <v>100000</v>
      </c>
      <c r="F36" s="43">
        <v>100000</v>
      </c>
      <c r="G36" s="43">
        <v>100000</v>
      </c>
      <c r="H36" s="43">
        <v>100000</v>
      </c>
      <c r="I36" s="43">
        <v>100000</v>
      </c>
      <c r="J36" s="43">
        <v>100000</v>
      </c>
      <c r="K36" s="43">
        <v>100000</v>
      </c>
      <c r="L36" s="43">
        <v>100000</v>
      </c>
      <c r="M36" s="43"/>
    </row>
    <row r="37" spans="1:14" x14ac:dyDescent="0.3">
      <c r="A37" s="35" t="s">
        <v>278</v>
      </c>
      <c r="B37" s="43"/>
      <c r="C37" s="43">
        <v>80000</v>
      </c>
      <c r="D37" s="43">
        <v>80000</v>
      </c>
      <c r="E37" s="43">
        <v>80000</v>
      </c>
      <c r="F37" s="43">
        <v>80000</v>
      </c>
      <c r="G37" s="43">
        <v>80000</v>
      </c>
      <c r="H37" s="43">
        <v>80000</v>
      </c>
      <c r="I37" s="43">
        <v>80000</v>
      </c>
      <c r="J37" s="43">
        <v>80000</v>
      </c>
      <c r="K37" s="43">
        <v>80000</v>
      </c>
      <c r="L37" s="43">
        <v>80000</v>
      </c>
      <c r="M37" s="43"/>
    </row>
    <row r="38" spans="1:14" x14ac:dyDescent="0.3">
      <c r="A38" s="35" t="s">
        <v>279</v>
      </c>
      <c r="B38" s="43"/>
      <c r="C38" s="43"/>
      <c r="D38" s="43">
        <v>80000</v>
      </c>
      <c r="E38" s="43">
        <v>80000</v>
      </c>
      <c r="F38" s="43">
        <v>80000</v>
      </c>
      <c r="G38" s="43">
        <v>80000</v>
      </c>
      <c r="H38" s="43">
        <v>80000</v>
      </c>
      <c r="I38" s="43">
        <v>80000</v>
      </c>
      <c r="J38" s="43">
        <v>80000</v>
      </c>
      <c r="K38" s="43">
        <v>80000</v>
      </c>
      <c r="L38" s="43">
        <v>80000</v>
      </c>
      <c r="M38" s="43"/>
    </row>
    <row r="39" spans="1:14" x14ac:dyDescent="0.3">
      <c r="A39" s="45" t="s">
        <v>284</v>
      </c>
      <c r="B39" s="43"/>
      <c r="C39" s="43"/>
      <c r="D39" s="43"/>
      <c r="E39" s="43"/>
      <c r="F39" s="43"/>
      <c r="G39" s="43"/>
      <c r="H39" s="43"/>
      <c r="I39" s="43"/>
      <c r="J39" s="43"/>
      <c r="K39" s="43"/>
      <c r="L39" s="43"/>
      <c r="M39" s="43"/>
    </row>
    <row r="40" spans="1:14" x14ac:dyDescent="0.3">
      <c r="A40" s="35" t="s">
        <v>282</v>
      </c>
      <c r="B40" s="43"/>
      <c r="C40" s="43">
        <v>130000</v>
      </c>
      <c r="D40" s="43">
        <v>130000</v>
      </c>
      <c r="E40" s="43">
        <v>130000</v>
      </c>
      <c r="F40" s="43">
        <v>130000</v>
      </c>
      <c r="G40" s="43">
        <v>130000</v>
      </c>
      <c r="H40" s="43">
        <v>130000</v>
      </c>
      <c r="I40" s="43">
        <v>130000</v>
      </c>
      <c r="J40" s="43">
        <v>130000</v>
      </c>
      <c r="K40" s="43">
        <v>130000</v>
      </c>
      <c r="L40" s="43">
        <v>130000</v>
      </c>
      <c r="M40" s="43"/>
    </row>
    <row r="41" spans="1:14" x14ac:dyDescent="0.3">
      <c r="B41" s="43"/>
      <c r="C41" s="43"/>
      <c r="D41" s="43"/>
      <c r="E41" s="43"/>
      <c r="F41" s="43"/>
      <c r="G41" s="43"/>
      <c r="H41" s="43"/>
      <c r="I41" s="43"/>
      <c r="J41" s="43"/>
      <c r="K41" s="43"/>
      <c r="L41" s="43"/>
      <c r="M41" s="43"/>
    </row>
    <row r="42" spans="1:14" x14ac:dyDescent="0.3">
      <c r="A42" s="45"/>
      <c r="B42" s="43"/>
      <c r="C42" s="43"/>
      <c r="D42" s="43"/>
      <c r="E42" s="43"/>
      <c r="F42" s="43"/>
      <c r="G42" s="43"/>
      <c r="H42" s="43"/>
      <c r="I42" s="43"/>
      <c r="J42" s="43"/>
      <c r="K42" s="43"/>
      <c r="L42" s="43"/>
      <c r="M42" s="43"/>
    </row>
    <row r="43" spans="1:14" s="46" customFormat="1" x14ac:dyDescent="0.3">
      <c r="A43" s="46" t="s">
        <v>283</v>
      </c>
      <c r="B43" s="47">
        <f>SUM(B10:B40)</f>
        <v>1180000</v>
      </c>
      <c r="C43" s="47">
        <f t="shared" ref="C43:L43" si="4">SUM(C10:C40)</f>
        <v>1900000</v>
      </c>
      <c r="D43" s="47">
        <f t="shared" si="4"/>
        <v>2310000</v>
      </c>
      <c r="E43" s="47">
        <f t="shared" si="4"/>
        <v>3230000</v>
      </c>
      <c r="F43" s="47">
        <f t="shared" si="4"/>
        <v>3680000</v>
      </c>
      <c r="G43" s="47">
        <f t="shared" si="4"/>
        <v>4440000</v>
      </c>
      <c r="H43" s="47">
        <f t="shared" si="4"/>
        <v>4740000</v>
      </c>
      <c r="I43" s="47">
        <f t="shared" si="4"/>
        <v>4740000</v>
      </c>
      <c r="J43" s="47">
        <f t="shared" si="4"/>
        <v>4740000</v>
      </c>
      <c r="K43" s="47">
        <f t="shared" si="4"/>
        <v>4740000</v>
      </c>
      <c r="L43" s="47">
        <f t="shared" si="4"/>
        <v>4740000</v>
      </c>
      <c r="M43" s="47"/>
    </row>
    <row r="45" spans="1:14" x14ac:dyDescent="0.3">
      <c r="A45" s="45" t="s">
        <v>289</v>
      </c>
    </row>
    <row r="46" spans="1:14" x14ac:dyDescent="0.3">
      <c r="A46" s="35" t="s">
        <v>286</v>
      </c>
      <c r="B46" s="43">
        <f>12000*12</f>
        <v>144000</v>
      </c>
      <c r="C46" s="43">
        <f t="shared" ref="C46:G46" si="5">12000*12</f>
        <v>144000</v>
      </c>
      <c r="D46" s="43">
        <f t="shared" si="5"/>
        <v>144000</v>
      </c>
      <c r="E46" s="43">
        <f t="shared" si="5"/>
        <v>144000</v>
      </c>
      <c r="F46" s="43">
        <f t="shared" si="5"/>
        <v>144000</v>
      </c>
      <c r="G46" s="43">
        <f t="shared" si="5"/>
        <v>144000</v>
      </c>
      <c r="H46" s="43">
        <f>24000*12</f>
        <v>288000</v>
      </c>
      <c r="I46" s="43">
        <f t="shared" ref="I46:L46" si="6">24000*12</f>
        <v>288000</v>
      </c>
      <c r="J46" s="43">
        <f t="shared" si="6"/>
        <v>288000</v>
      </c>
      <c r="K46" s="43">
        <f t="shared" si="6"/>
        <v>288000</v>
      </c>
      <c r="L46" s="43">
        <f t="shared" si="6"/>
        <v>288000</v>
      </c>
      <c r="M46" s="43"/>
    </row>
    <row r="47" spans="1:14" x14ac:dyDescent="0.3">
      <c r="A47" s="35" t="s">
        <v>287</v>
      </c>
      <c r="B47" s="43">
        <v>30000</v>
      </c>
      <c r="C47" s="43"/>
      <c r="D47" s="43">
        <v>30000</v>
      </c>
      <c r="E47" s="43"/>
      <c r="F47" s="43"/>
      <c r="G47" s="43"/>
      <c r="H47" s="43">
        <v>50000</v>
      </c>
      <c r="I47" s="43"/>
      <c r="J47" s="43"/>
      <c r="K47" s="43"/>
      <c r="L47" s="43"/>
      <c r="M47" s="43"/>
    </row>
    <row r="48" spans="1:14" x14ac:dyDescent="0.3">
      <c r="A48" s="35" t="s">
        <v>285</v>
      </c>
      <c r="B48" s="43">
        <v>10000</v>
      </c>
      <c r="C48" s="43"/>
      <c r="D48" s="43">
        <v>10000</v>
      </c>
      <c r="E48" s="43"/>
      <c r="F48" s="43">
        <v>30000</v>
      </c>
      <c r="G48" s="43"/>
      <c r="H48" s="43"/>
      <c r="I48" s="43"/>
      <c r="J48" s="43"/>
      <c r="K48" s="43"/>
      <c r="L48" s="43"/>
      <c r="M48" s="43"/>
    </row>
    <row r="49" spans="1:13" x14ac:dyDescent="0.3">
      <c r="A49" s="35" t="s">
        <v>290</v>
      </c>
      <c r="B49" s="43">
        <v>12000</v>
      </c>
      <c r="C49" s="43">
        <v>12000</v>
      </c>
      <c r="D49" s="43">
        <v>24000</v>
      </c>
      <c r="E49" s="43">
        <v>24000</v>
      </c>
      <c r="F49" s="43">
        <v>24000</v>
      </c>
      <c r="G49" s="43">
        <v>24000</v>
      </c>
      <c r="H49" s="43">
        <v>48000</v>
      </c>
      <c r="I49" s="43">
        <v>48000</v>
      </c>
      <c r="J49" s="43">
        <v>48000</v>
      </c>
      <c r="K49" s="43">
        <v>48000</v>
      </c>
      <c r="L49" s="43">
        <v>48000</v>
      </c>
      <c r="M49" s="43"/>
    </row>
    <row r="50" spans="1:13" x14ac:dyDescent="0.3">
      <c r="A50" s="35" t="s">
        <v>291</v>
      </c>
      <c r="B50" s="43">
        <v>12000</v>
      </c>
      <c r="C50" s="43">
        <v>12000</v>
      </c>
      <c r="D50" s="43">
        <v>24000</v>
      </c>
      <c r="E50" s="43">
        <v>24000</v>
      </c>
      <c r="F50" s="43">
        <v>24000</v>
      </c>
      <c r="G50" s="43">
        <v>24000</v>
      </c>
      <c r="H50" s="43">
        <v>48000</v>
      </c>
      <c r="I50" s="43">
        <v>48000</v>
      </c>
      <c r="J50" s="43">
        <v>48000</v>
      </c>
      <c r="K50" s="43">
        <v>48000</v>
      </c>
      <c r="L50" s="43">
        <v>48000</v>
      </c>
      <c r="M50" s="43"/>
    </row>
    <row r="51" spans="1:13" x14ac:dyDescent="0.3">
      <c r="A51" s="35" t="s">
        <v>292</v>
      </c>
      <c r="B51" s="43">
        <v>12000</v>
      </c>
      <c r="C51" s="43">
        <v>12000</v>
      </c>
      <c r="D51" s="43">
        <v>24000</v>
      </c>
      <c r="E51" s="43">
        <v>24000</v>
      </c>
      <c r="F51" s="43">
        <v>24000</v>
      </c>
      <c r="G51" s="43">
        <v>24000</v>
      </c>
      <c r="H51" s="43">
        <v>48000</v>
      </c>
      <c r="I51" s="43">
        <v>48000</v>
      </c>
      <c r="J51" s="43">
        <v>48000</v>
      </c>
      <c r="K51" s="43">
        <v>48000</v>
      </c>
      <c r="L51" s="43">
        <v>48000</v>
      </c>
      <c r="M51" s="43"/>
    </row>
    <row r="52" spans="1:13" x14ac:dyDescent="0.3">
      <c r="A52" s="35" t="s">
        <v>293</v>
      </c>
      <c r="B52" s="43">
        <v>12000</v>
      </c>
      <c r="C52" s="43">
        <v>12000</v>
      </c>
      <c r="D52" s="43">
        <v>24000</v>
      </c>
      <c r="E52" s="43">
        <v>24000</v>
      </c>
      <c r="F52" s="43">
        <v>24000</v>
      </c>
      <c r="G52" s="43">
        <v>24000</v>
      </c>
      <c r="H52" s="43">
        <v>48000</v>
      </c>
      <c r="I52" s="43">
        <v>48000</v>
      </c>
      <c r="J52" s="43">
        <v>48000</v>
      </c>
      <c r="K52" s="43">
        <v>48000</v>
      </c>
      <c r="L52" s="43">
        <v>48000</v>
      </c>
      <c r="M52" s="43"/>
    </row>
    <row r="54" spans="1:13" x14ac:dyDescent="0.3">
      <c r="A54" s="35" t="s">
        <v>294</v>
      </c>
      <c r="B54" s="48">
        <f>SUM(B46:B52)</f>
        <v>232000</v>
      </c>
      <c r="C54" s="48">
        <f t="shared" ref="C54:L54" si="7">SUM(C46:C52)</f>
        <v>192000</v>
      </c>
      <c r="D54" s="48">
        <f t="shared" si="7"/>
        <v>280000</v>
      </c>
      <c r="E54" s="48">
        <f t="shared" si="7"/>
        <v>240000</v>
      </c>
      <c r="F54" s="48">
        <f t="shared" si="7"/>
        <v>270000</v>
      </c>
      <c r="G54" s="48">
        <f t="shared" si="7"/>
        <v>240000</v>
      </c>
      <c r="H54" s="48">
        <f t="shared" si="7"/>
        <v>530000</v>
      </c>
      <c r="I54" s="48">
        <f t="shared" si="7"/>
        <v>480000</v>
      </c>
      <c r="J54" s="48">
        <f t="shared" si="7"/>
        <v>480000</v>
      </c>
      <c r="K54" s="48">
        <f t="shared" si="7"/>
        <v>480000</v>
      </c>
      <c r="L54" s="48">
        <f t="shared" si="7"/>
        <v>480000</v>
      </c>
      <c r="M54" s="48"/>
    </row>
    <row r="56" spans="1:13" s="46" customFormat="1" x14ac:dyDescent="0.3">
      <c r="A56" s="46" t="s">
        <v>308</v>
      </c>
      <c r="B56" s="47">
        <f>SUM(B43,B54)</f>
        <v>1412000</v>
      </c>
      <c r="C56" s="47">
        <f t="shared" ref="C56:G56" si="8">SUM(C43,C54)</f>
        <v>2092000</v>
      </c>
      <c r="D56" s="47">
        <f t="shared" si="8"/>
        <v>2590000</v>
      </c>
      <c r="E56" s="47">
        <f t="shared" si="8"/>
        <v>3470000</v>
      </c>
      <c r="F56" s="47">
        <f t="shared" si="8"/>
        <v>3950000</v>
      </c>
      <c r="G56" s="47">
        <f t="shared" si="8"/>
        <v>4680000</v>
      </c>
      <c r="H56" s="47">
        <f t="shared" ref="H56:L56" si="9">SUM(H43,H54)</f>
        <v>5270000</v>
      </c>
      <c r="I56" s="47">
        <f t="shared" si="9"/>
        <v>5220000</v>
      </c>
      <c r="J56" s="47">
        <f t="shared" si="9"/>
        <v>5220000</v>
      </c>
      <c r="K56" s="47">
        <f t="shared" si="9"/>
        <v>5220000</v>
      </c>
      <c r="L56" s="47">
        <f t="shared" si="9"/>
        <v>5220000</v>
      </c>
      <c r="M56" s="47"/>
    </row>
    <row r="57" spans="1:13" s="46" customFormat="1" x14ac:dyDescent="0.3">
      <c r="A57" s="46" t="s">
        <v>298</v>
      </c>
      <c r="B57" s="47">
        <f>B6-B56</f>
        <v>-1412000</v>
      </c>
      <c r="C57" s="47">
        <f t="shared" ref="C57:G57" si="10">C6-C56</f>
        <v>-1852000</v>
      </c>
      <c r="D57" s="47">
        <f t="shared" si="10"/>
        <v>-2050000</v>
      </c>
      <c r="E57" s="47">
        <f t="shared" si="10"/>
        <v>-2660000</v>
      </c>
      <c r="F57" s="47">
        <f t="shared" si="10"/>
        <v>-2330000</v>
      </c>
      <c r="G57" s="47">
        <f t="shared" si="10"/>
        <v>-2250000</v>
      </c>
      <c r="H57" s="47">
        <f t="shared" ref="H57" si="11">H6-H56</f>
        <v>-410000</v>
      </c>
      <c r="I57" s="47">
        <f t="shared" ref="I57" si="12">I6-I56</f>
        <v>4500000</v>
      </c>
      <c r="J57" s="47">
        <f t="shared" ref="J57" si="13">J6-J56</f>
        <v>14220000</v>
      </c>
      <c r="K57" s="47">
        <f t="shared" ref="K57" si="14">K6-K56</f>
        <v>33660000</v>
      </c>
      <c r="L57" s="47">
        <f t="shared" ref="L57" si="15">L6-L56</f>
        <v>72540000</v>
      </c>
      <c r="M57" s="47"/>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176</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5429687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49" t="s">
        <v>46</v>
      </c>
      <c r="B1" s="49"/>
    </row>
    <row r="2" spans="1:2" x14ac:dyDescent="0.35">
      <c r="A2" t="s">
        <v>47</v>
      </c>
      <c r="B2" t="s">
        <v>52</v>
      </c>
    </row>
    <row r="3" spans="1:2" x14ac:dyDescent="0.35">
      <c r="A3" t="s">
        <v>59</v>
      </c>
      <c r="B3" t="s">
        <v>48</v>
      </c>
    </row>
    <row r="5" spans="1:2" x14ac:dyDescent="0.35">
      <c r="A5" s="49" t="s">
        <v>49</v>
      </c>
      <c r="B5" s="49"/>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13"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174</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IndividualESG</vt:lpstr>
      <vt:lpstr>MVPFeatures</vt:lpstr>
      <vt:lpstr>Costs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2023-10-28T15:26:49Z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