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4A9A3C7D-053F-44A8-B374-22416185AB72}" xr6:coauthVersionLast="47" xr6:coauthVersionMax="47" xr10:uidLastSave="{00000000-0000-0000-0000-000000000000}"/>
  <bookViews>
    <workbookView xWindow="25140" yWindow="260" windowWidth="32090" windowHeight="20810" tabRatio="877" activeTab="2" xr2:uid="{0B88B0BF-69A4-467A-8E1E-488C50FA036B}"/>
  </bookViews>
  <sheets>
    <sheet name="IndividualESG" sheetId="14" r:id="rId1"/>
    <sheet name="MVPFeatures" sheetId="1" r:id="rId2"/>
    <sheet name="Costs" sheetId="15" r:id="rId3"/>
    <sheet name="DailyNotes" sheetId="6" r:id="rId4"/>
    <sheet name="Sources" sheetId="11" r:id="rId5"/>
    <sheet name="DailyRoutineWeeklyGoal" sheetId="9" r:id="rId6"/>
    <sheet name="ActivityMap" sheetId="10" r:id="rId7"/>
    <sheet name="WorkFlow" sheetId="7" r:id="rId8"/>
    <sheet name="ESG_WorkFlow" sheetId="12" r:id="rId9"/>
    <sheet name="QuestionsFollowUp" sheetId="8" r:id="rId10"/>
    <sheet name="Competitors" sheetId="13" r:id="rId11"/>
    <sheet name="HelpfulDocumentation" sheetId="2" r:id="rId12"/>
    <sheet name="AdditionalFeatures" sheetId="3" r:id="rId13"/>
    <sheet name="UseCases" sheetId="4" r:id="rId14"/>
    <sheet name="Monetization"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5" l="1"/>
  <c r="D50" i="15"/>
  <c r="E50" i="15"/>
  <c r="F50" i="15"/>
  <c r="G50" i="15"/>
  <c r="H50" i="15"/>
  <c r="I50" i="15"/>
  <c r="J50" i="15"/>
  <c r="K50" i="15"/>
  <c r="K63" i="15" s="1"/>
  <c r="L50" i="15"/>
  <c r="B50" i="15"/>
  <c r="D8" i="15"/>
  <c r="E8" i="15" s="1"/>
  <c r="F8" i="15" s="1"/>
  <c r="G8" i="15" s="1"/>
  <c r="H8" i="15" s="1"/>
  <c r="I8" i="15" s="1"/>
  <c r="J8" i="15" s="1"/>
  <c r="K8" i="15" s="1"/>
  <c r="L8" i="15" s="1"/>
  <c r="I53" i="15"/>
  <c r="I61" i="15" s="1"/>
  <c r="J53" i="15"/>
  <c r="J61" i="15" s="1"/>
  <c r="K53" i="15"/>
  <c r="K61" i="15" s="1"/>
  <c r="L53" i="15"/>
  <c r="L61" i="15" s="1"/>
  <c r="L63" i="15" s="1"/>
  <c r="H53" i="15"/>
  <c r="H61" i="15" s="1"/>
  <c r="C53" i="15"/>
  <c r="C61" i="15" s="1"/>
  <c r="D53" i="15"/>
  <c r="D61" i="15" s="1"/>
  <c r="E53" i="15"/>
  <c r="E61" i="15" s="1"/>
  <c r="F53" i="15"/>
  <c r="F61" i="15" s="1"/>
  <c r="G53" i="15"/>
  <c r="G61" i="15" s="1"/>
  <c r="B53" i="15"/>
  <c r="B61" i="15" s="1"/>
  <c r="P9" i="15"/>
  <c r="I63" i="15" l="1"/>
  <c r="H63" i="15"/>
  <c r="J63" i="15"/>
  <c r="G63" i="15"/>
  <c r="F63" i="15"/>
  <c r="E63" i="15"/>
  <c r="D63" i="15"/>
  <c r="C63" i="15"/>
  <c r="B63" i="15"/>
  <c r="B64" i="15" s="1"/>
  <c r="G11" i="15"/>
  <c r="C11" i="15"/>
  <c r="D11" i="15"/>
  <c r="D64" i="15" l="1"/>
  <c r="C64" i="15"/>
  <c r="H11" i="15"/>
  <c r="H64" i="15" s="1"/>
  <c r="G64" i="15"/>
  <c r="F11" i="15"/>
  <c r="F64" i="15" s="1"/>
  <c r="E11" i="15"/>
  <c r="E64" i="15" s="1"/>
  <c r="I11" i="15" l="1"/>
  <c r="I64" i="15" s="1"/>
  <c r="N8" i="15" l="1"/>
  <c r="J11" i="15"/>
  <c r="J64" i="15" s="1"/>
  <c r="K11" i="15" l="1"/>
  <c r="K64" i="15" s="1"/>
  <c r="L11" i="15"/>
  <c r="L64" i="15" s="1"/>
</calcChain>
</file>

<file path=xl/sharedStrings.xml><?xml version="1.0" encoding="utf-8"?>
<sst xmlns="http://schemas.openxmlformats.org/spreadsheetml/2006/main" count="393" uniqueCount="306">
  <si>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</si>
  <si>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</si>
  <si>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</si>
  <si>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</si>
  <si>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</si>
  <si>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</si>
  <si>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</si>
  <si>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</si>
  <si>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</si>
  <si>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</si>
  <si>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</si>
  <si>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</si>
  <si>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</si>
  <si>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</si>
  <si>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</si>
  <si>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</si>
  <si>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</si>
  <si>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</si>
  <si>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</si>
  <si>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</si>
  <si>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</si>
  <si>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</si>
  <si>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</si>
  <si>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</si>
  <si>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</si>
  <si>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</si>
  <si>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</si>
  <si>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</si>
  <si>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</si>
  <si>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</si>
  <si>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</si>
  <si>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</si>
  <si>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</si>
  <si>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</si>
  <si>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</si>
  <si>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</si>
  <si>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</si>
  <si>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</si>
  <si>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</si>
  <si>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</si>
  <si>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</si>
  <si>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</si>
  <si>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</si>
  <si>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</si>
  <si>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</si>
  <si>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</si>
  <si>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</si>
  <si>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</si>
  <si>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</si>
  <si>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</si>
  <si>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</si>
  <si>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</si>
  <si>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</si>
  <si>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</si>
  <si>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</si>
  <si>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</si>
  <si>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</si>
  <si>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</si>
  <si>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</si>
  <si>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</si>
  <si>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</si>
  <si>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</si>
  <si>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</si>
  <si>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</si>
  <si>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</si>
  <si>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</si>
  <si>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</si>
  <si>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</si>
  <si>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</si>
  <si>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</si>
  <si>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</si>
  <si>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</si>
  <si>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</si>
  <si>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</si>
  <si>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</si>
  <si>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</si>
  <si>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</si>
  <si>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</si>
  <si>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</si>
  <si>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</si>
  <si>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</si>
  <si>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</si>
  <si>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</si>
  <si>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</si>
  <si>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</si>
  <si>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</si>
  <si>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</si>
  <si>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</si>
  <si>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</si>
  <si>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</si>
  <si>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</si>
  <si>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</si>
  <si>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</si>
  <si>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</si>
  <si>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</si>
  <si>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</si>
  <si>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</si>
  <si>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</si>
  <si>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</si>
  <si>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</si>
  <si>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</si>
  <si>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</si>
  <si>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</si>
  <si>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</si>
  <si>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</si>
  <si>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</si>
  <si>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</si>
  <si>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</si>
  <si>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</si>
  <si>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</si>
  <si>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</si>
  <si>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</si>
  <si>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</si>
  <si>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</si>
  <si>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</si>
  <si>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</si>
  <si>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</si>
  <si>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</si>
  <si>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</si>
  <si>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</si>
  <si>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</si>
  <si>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</si>
  <si>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</si>
  <si>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</si>
  <si>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</si>
  <si>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</si>
  <si>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</si>
  <si>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</si>
  <si>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</si>
  <si>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</si>
  <si>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Spoke with Hongtai. Discuss team, sustainability and reporting needs</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</si>
  <si>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</si>
  <si>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</si>
  <si>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</si>
  <si>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</si>
  <si>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</si>
  <si>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</si>
  <si>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</si>
  <si>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</si>
  <si>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</si>
  <si>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</si>
  <si>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</si>
  <si>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</si>
  <si>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</si>
  <si>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</si>
  <si>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</si>
  <si>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</si>
  <si>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</si>
  <si>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</si>
  <si>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</si>
  <si>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</si>
  <si>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</si>
  <si>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</si>
  <si>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</si>
  <si>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</si>
  <si>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</si>
  <si>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</si>
  <si>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</si>
  <si>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</si>
  <si>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</si>
  <si>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</si>
  <si>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</si>
  <si>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</si>
  <si>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</si>
  <si>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</si>
  <si>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</si>
  <si>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</si>
  <si>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</si>
  <si>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</si>
  <si>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</si>
  <si>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</si>
  <si>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</si>
  <si>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</si>
  <si>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</si>
  <si>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</si>
  <si>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</si>
  <si>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</si>
  <si>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</si>
  <si>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</si>
  <si>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</si>
  <si>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</si>
  <si>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</si>
  <si>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</si>
  <si>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</si>
  <si>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</si>
  <si>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</si>
  <si>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</si>
  <si>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</si>
  <si>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</si>
  <si>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</si>
  <si>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</si>
  <si>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</si>
  <si>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</si>
  <si>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</si>
  <si>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</si>
  <si>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</si>
  <si>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</si>
  <si>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</si>
  <si>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</si>
  <si>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</si>
  <si>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</si>
  <si>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</si>
  <si>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</si>
  <si>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</si>
  <si>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</si>
  <si>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</si>
  <si>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Year 0</t>
  </si>
  <si>
    <t>Year 1</t>
  </si>
  <si>
    <t>Year 2</t>
  </si>
  <si>
    <t>Year 3</t>
  </si>
  <si>
    <t>Collect user feedback, iterate.</t>
  </si>
  <si>
    <t>Launch MMP</t>
  </si>
  <si>
    <t>Collect user feedback, iterate</t>
  </si>
  <si>
    <t>Year 4</t>
  </si>
  <si>
    <t>Launch MLP</t>
  </si>
  <si>
    <t>Annual Revenue:</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</si>
  <si>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</si>
  <si>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</si>
  <si>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</si>
  <si>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</si>
  <si>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</si>
  <si>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</si>
  <si>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</si>
  <si>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</si>
  <si>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</si>
  <si>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</si>
  <si>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</si>
  <si>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</si>
  <si>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</si>
  <si>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</si>
  <si>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</si>
  <si>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</si>
  <si>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</si>
  <si>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</si>
  <si>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</si>
  <si>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</si>
  <si>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</si>
  <si>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</si>
  <si>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</si>
  <si>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</si>
  <si>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Computers</t>
  </si>
  <si>
    <t>Office Rent</t>
  </si>
  <si>
    <t>Office furniture</t>
  </si>
  <si>
    <t>ESG Specialist</t>
  </si>
  <si>
    <t>Office and Infrastructure</t>
  </si>
  <si>
    <t>Cloud &amp; Database</t>
  </si>
  <si>
    <t>Data scraping</t>
  </si>
  <si>
    <t>Front end software</t>
  </si>
  <si>
    <t>Legal/Administrative services</t>
  </si>
  <si>
    <t>Total Non-Salary Costs</t>
  </si>
  <si>
    <t>publicly traded companies [No]:</t>
  </si>
  <si>
    <t>CAGR</t>
  </si>
  <si>
    <t>Before Tax Profit</t>
  </si>
  <si>
    <t>Year 6</t>
  </si>
  <si>
    <t>Year 7</t>
  </si>
  <si>
    <t>Year 8</t>
  </si>
  <si>
    <t>Year 9</t>
  </si>
  <si>
    <t>Year 10</t>
  </si>
  <si>
    <t>Explosive Growth</t>
  </si>
  <si>
    <t>Sr. Dev.</t>
  </si>
  <si>
    <t>Support 3</t>
  </si>
  <si>
    <t>Support 4</t>
  </si>
  <si>
    <t>Total Costs (Capex and Opex)</t>
  </si>
  <si>
    <t>Company reported ESG Data &amp; Reports</t>
  </si>
  <si>
    <t>Compare or analyze ESG performance</t>
  </si>
  <si>
    <t>Competitors, Insurance companies, financial firms</t>
  </si>
  <si>
    <t>Data Consumption - Customer Type</t>
  </si>
  <si>
    <t>Broad Category</t>
  </si>
  <si>
    <t>Dataset to be collected</t>
  </si>
  <si>
    <t>How will dataset be used?</t>
  </si>
  <si>
    <t>ESG Data</t>
  </si>
  <si>
    <t>Frameworks</t>
  </si>
  <si>
    <t>ESG frameworks</t>
  </si>
  <si>
    <t>Help user understand what metrics and how to calculate</t>
  </si>
  <si>
    <t>RTOs/ISOs, utility companies, grid mix</t>
  </si>
  <si>
    <t>Calculate emissions from their location</t>
  </si>
  <si>
    <t>Emissions Data</t>
  </si>
  <si>
    <t>Companies, competitors, insurance companies, financial firms</t>
  </si>
  <si>
    <t>Companies, insurance companies</t>
  </si>
  <si>
    <t>Regulation</t>
  </si>
  <si>
    <t>Municipal safety standards</t>
  </si>
  <si>
    <t>State safety standards</t>
  </si>
  <si>
    <t>Federal safety standards</t>
  </si>
  <si>
    <t>not sure this is in MVP</t>
  </si>
  <si>
    <t>--- (2) Calculates averages and benchmarks and helps you compare your data to industry, peers. Can translate the metrics used to another framework for comparison.</t>
  </si>
  <si>
    <t>--- (3) Can translate the metrics used to another framework for comparison.</t>
  </si>
  <si>
    <t>--- (4) Walks users through process of collecting internal and external data for calculations by framework chose but does not pull data for them.</t>
  </si>
  <si>
    <t>--- (4a) Points user to where to find relevant external data OR pulls in automatically (for easier to obtain/calculate data)</t>
  </si>
  <si>
    <t>--- (5) Creates stunning visuals to tell the story</t>
  </si>
  <si>
    <t>--- (6) Sends users related, real-time updates from the web based on metrics and geographies of interest. (regulations, announcements, funding, relevant news, federa/state/local government regulations)</t>
  </si>
  <si>
    <t>100-500 people private companies [No]:</t>
  </si>
  <si>
    <t>SGA:</t>
  </si>
  <si>
    <t>Admin</t>
  </si>
  <si>
    <t xml:space="preserve">--- (1) Collect reported ESG data from any company that publishes these metrics and summarizes what metrics used, what framework, and how calculated. </t>
  </si>
  <si>
    <t>IDEAL CUSTOMER: Any business, small to medium, who is has to create an annual ESG report. They need this to get through the very first step in ESG reporting and saves them a tremendous amount of time. Anyone else trying to assess and compare companies (insurance companies, financial firms, investors).</t>
  </si>
  <si>
    <t>Year end:</t>
  </si>
  <si>
    <t>Year-end Annual Stretch Goal:</t>
  </si>
  <si>
    <t>Intra-year tasks:</t>
  </si>
  <si>
    <t>(1) Collect datasets
(2) Datawarehouse
(3) Front-end user interface to interact with data</t>
  </si>
  <si>
    <t>(1) Collect datasets
(2) Refine front-end user interface
(3) Front-end user interface to interact with data</t>
  </si>
  <si>
    <t xml:space="preserve">Launch MVP
</t>
  </si>
  <si>
    <t>What software should be able to do:</t>
  </si>
  <si>
    <t>Compare similar companies' reported ESG data, create benchmarks, guide user towards creating own ESG report. Limit to certain industries</t>
  </si>
  <si>
    <t>Product Development</t>
  </si>
  <si>
    <t xml:space="preserve"> Create ESG report for top metrics of concern (or easiest to calculate). Provide news feeds and relevant alerts.</t>
  </si>
  <si>
    <t>Be able to report on any/all ESG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</si>
</sst>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
      <b/>
      <u/>
      <sz val="10"/>
      <color theme="1"/>
      <name val="Calibri"/>
      <family val="2"/>
      <scheme val="minor"/>
    </font>
    <font>
      <u/>
      <sz val="10"/>
      <color theme="1"/>
      <name val="Calibri"/>
      <family val="2"/>
      <scheme val="minor"/>
    </font>
    <font>
      <b/>
      <sz val="10"/>
      <color theme="1"/>
      <name val="Calibri"/>
      <family val="2"/>
      <scheme val="minor"/>
    </font>
    <font>
      <sz val="10"/>
      <color theme="5"/>
      <name val="Calibri"/>
      <family val="2"/>
      <scheme val="minor"/>
    </font>
    <font>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56">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12" fillId="0" borderId="0" xfId="0" applyFont="1"/>
    <xf numFmtId="0" fontId="13" fillId="0" borderId="0" xfId="0" applyFont="1" applyAlignment="1">
      <alignment horizontal="center" vertical="center"/>
    </xf>
    <xf numFmtId="0" fontId="12" fillId="0" borderId="0" xfId="0" applyFont="1" applyAlignment="1">
      <alignment horizontal="left" vertical="center"/>
    </xf>
    <xf numFmtId="164" fontId="12" fillId="0" borderId="0" xfId="2" applyNumberFormat="1" applyFont="1"/>
    <xf numFmtId="0" fontId="12" fillId="0" borderId="0" xfId="0" applyFont="1" applyAlignment="1">
      <alignment vertical="center" wrapText="1"/>
    </xf>
    <xf numFmtId="164" fontId="12" fillId="0" borderId="0" xfId="2" applyNumberFormat="1" applyFont="1" applyAlignment="1">
      <alignment vertical="center" wrapText="1"/>
    </xf>
    <xf numFmtId="43" fontId="12" fillId="0" borderId="0" xfId="2" applyFont="1" applyAlignment="1">
      <alignment vertical="center" wrapText="1"/>
    </xf>
    <xf numFmtId="9" fontId="12" fillId="0" borderId="0" xfId="0" applyNumberFormat="1" applyFont="1" applyAlignment="1">
      <alignment vertical="center" wrapText="1"/>
    </xf>
    <xf numFmtId="165" fontId="12" fillId="0" borderId="0" xfId="3" applyNumberFormat="1" applyFont="1"/>
    <xf numFmtId="0" fontId="14" fillId="0" borderId="0" xfId="0" applyFont="1"/>
    <xf numFmtId="0" fontId="13" fillId="0" borderId="0" xfId="0" applyFont="1"/>
    <xf numFmtId="0" fontId="15" fillId="0" borderId="0" xfId="0" applyFont="1"/>
    <xf numFmtId="165" fontId="15" fillId="0" borderId="0" xfId="0" applyNumberFormat="1" applyFont="1"/>
    <xf numFmtId="165" fontId="12" fillId="0" borderId="0" xfId="0" applyNumberFormat="1" applyFont="1"/>
    <xf numFmtId="0" fontId="0" fillId="0" borderId="0" xfId="0" applyAlignment="1">
      <alignment horizontal="left" vertical="center"/>
    </xf>
    <xf numFmtId="0" fontId="0" fillId="0" borderId="0" xfId="0" applyAlignment="1">
      <alignment horizontal="left"/>
    </xf>
    <xf numFmtId="0" fontId="2" fillId="0" borderId="0" xfId="0" applyFont="1" applyAlignment="1">
      <alignment horizontal="center"/>
    </xf>
    <xf numFmtId="165" fontId="16" fillId="0" borderId="0" xfId="3" applyNumberFormat="1" applyFont="1"/>
    <xf numFmtId="0" fontId="12" fillId="0" borderId="0" xfId="0" quotePrefix="1" applyFont="1" applyAlignment="1">
      <alignment vertical="center" wrapText="1"/>
    </xf>
    <xf numFmtId="0" fontId="17" fillId="0" borderId="0" xfId="0" quotePrefix="1" applyFont="1" applyAlignment="1">
      <alignment vertical="center" wrapText="1"/>
    </xf>
    <xf numFmtId="0" fontId="17" fillId="0" borderId="0" xfId="0" applyFont="1" applyAlignment="1">
      <alignment vertical="center" wrapText="1"/>
    </xf>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2:A54"/>
  <sheetViews>
    <sheetView showGridLines="0" workbookViewId="0">
      <selection activeCell="Y8" sqref="Y8"/>
    </sheetView>
  </sheetViews>
  <sheetFormatPr defaultRowHeight="14.5" x14ac:dyDescent="0.35"/>
  <sheetData>
    <row r="22" spans="1:1" x14ac:dyDescent="0.35">
      <c r="A22" s="3" t="s">
        <v>186</v>
      </c>
    </row>
    <row r="23" spans="1:1" x14ac:dyDescent="0.35">
      <c r="A23" s="32" t="s">
        <v>187</v>
      </c>
    </row>
    <row r="25" spans="1:1" x14ac:dyDescent="0.35">
      <c r="A25" s="3" t="s">
        <v>174</v>
      </c>
    </row>
    <row r="26" spans="1:1" x14ac:dyDescent="0.35">
      <c r="A26" s="1" t="s">
        <v>178</v>
      </c>
    </row>
    <row r="27" spans="1:1" x14ac:dyDescent="0.35">
      <c r="A27" s="1" t="s">
        <v>175</v>
      </c>
    </row>
    <row r="28" spans="1:1" x14ac:dyDescent="0.35">
      <c r="A28" s="1" t="s">
        <v>177</v>
      </c>
    </row>
    <row r="30" spans="1:1" x14ac:dyDescent="0.35">
      <c r="A30" s="3" t="s">
        <v>176</v>
      </c>
    </row>
    <row r="31" spans="1:1" x14ac:dyDescent="0.35">
      <c r="A31" s="1" t="s">
        <v>184</v>
      </c>
    </row>
    <row r="32" spans="1:1" x14ac:dyDescent="0.35">
      <c r="A32" s="33" t="s">
        <v>185</v>
      </c>
    </row>
    <row r="33" spans="1:1" x14ac:dyDescent="0.35">
      <c r="A33" s="1" t="s">
        <v>188</v>
      </c>
    </row>
    <row r="34" spans="1:1" x14ac:dyDescent="0.35">
      <c r="A34" s="1" t="s">
        <v>196</v>
      </c>
    </row>
    <row r="35" spans="1:1" x14ac:dyDescent="0.35">
      <c r="A35" s="1" t="s">
        <v>189</v>
      </c>
    </row>
    <row r="36" spans="1:1" x14ac:dyDescent="0.35">
      <c r="A36" s="1" t="s">
        <v>197</v>
      </c>
    </row>
    <row r="37" spans="1:1" x14ac:dyDescent="0.35">
      <c r="A37" s="1" t="s">
        <v>190</v>
      </c>
    </row>
    <row r="38" spans="1:1" x14ac:dyDescent="0.35">
      <c r="A38" s="1" t="s">
        <v>197</v>
      </c>
    </row>
    <row r="39" spans="1:1" x14ac:dyDescent="0.35">
      <c r="A39" s="1"/>
    </row>
    <row r="40" spans="1:1" x14ac:dyDescent="0.35">
      <c r="A40" s="33" t="s">
        <v>191</v>
      </c>
    </row>
    <row r="41" spans="1:1" x14ac:dyDescent="0.35">
      <c r="A41" s="1" t="s">
        <v>194</v>
      </c>
    </row>
    <row r="42" spans="1:1" x14ac:dyDescent="0.35">
      <c r="A42" s="1" t="s">
        <v>192</v>
      </c>
    </row>
    <row r="43" spans="1:1" x14ac:dyDescent="0.35">
      <c r="A43" s="1"/>
    </row>
    <row r="44" spans="1:1" x14ac:dyDescent="0.35">
      <c r="A44" s="33" t="s">
        <v>193</v>
      </c>
    </row>
    <row r="45" spans="1:1" x14ac:dyDescent="0.35">
      <c r="A45" s="1" t="s">
        <v>195</v>
      </c>
    </row>
    <row r="46" spans="1:1" x14ac:dyDescent="0.35">
      <c r="A46" s="1"/>
    </row>
    <row r="47" spans="1:1" x14ac:dyDescent="0.35">
      <c r="A47" s="1"/>
    </row>
    <row r="49" spans="1:1" x14ac:dyDescent="0.35">
      <c r="A49" s="3" t="s">
        <v>179</v>
      </c>
    </row>
    <row r="50" spans="1:1" x14ac:dyDescent="0.35">
      <c r="A50" s="1" t="s">
        <v>180</v>
      </c>
    </row>
    <row r="52" spans="1:1" x14ac:dyDescent="0.35">
      <c r="A52" s="3" t="s">
        <v>181</v>
      </c>
    </row>
    <row r="53" spans="1:1" x14ac:dyDescent="0.35">
      <c r="A53" s="1" t="s">
        <v>182</v>
      </c>
    </row>
    <row r="54" spans="1:1" x14ac:dyDescent="0.35">
      <c r="A54" s="1" t="s">
        <v>183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3" activePane="bottomLeft" state="frozen"/>
      <selection pane="bottomLeft" activeCell="B5" sqref="B5"/>
    </sheetView>
  </sheetViews>
  <sheetFormatPr defaultRowHeight="14.5" x14ac:dyDescent="0.35"/>
  <cols>
    <col min="1" max="1" width="24.1796875" bestFit="1" customWidth="1"/>
    <col min="2" max="2" width="57.54296875" bestFit="1" customWidth="1"/>
    <col min="3" max="3" width="42.7265625" customWidth="1"/>
    <col min="4" max="4" width="21.81640625" customWidth="1"/>
    <col min="5" max="5" width="32.81640625" customWidth="1"/>
    <col min="6" max="9" width="20.54296875" customWidth="1"/>
  </cols>
  <sheetData>
    <row r="1" spans="1:7" s="30" customFormat="1" x14ac:dyDescent="0.35">
      <c r="A1" s="29" t="s">
        <v>136</v>
      </c>
      <c r="B1" s="30" t="s">
        <v>157</v>
      </c>
      <c r="C1" s="30" t="s">
        <v>158</v>
      </c>
      <c r="D1" s="30" t="s">
        <v>170</v>
      </c>
      <c r="E1" s="30" t="s">
        <v>161</v>
      </c>
      <c r="F1" s="30" t="s">
        <v>30</v>
      </c>
      <c r="G1" s="30" t="s">
        <v>198</v>
      </c>
    </row>
    <row r="2" spans="1:7" ht="57" customHeight="1" x14ac:dyDescent="0.35">
      <c r="A2" t="s">
        <v>137</v>
      </c>
      <c r="B2" s="28" t="s">
        <v>153</v>
      </c>
      <c r="C2" s="8" t="s">
        <v>171</v>
      </c>
      <c r="D2" s="8" t="s">
        <v>172</v>
      </c>
      <c r="E2" s="8"/>
      <c r="F2" s="31"/>
    </row>
    <row r="3" spans="1:7" ht="57" customHeight="1" x14ac:dyDescent="0.35">
      <c r="A3" t="s">
        <v>138</v>
      </c>
      <c r="B3" s="28" t="s">
        <v>154</v>
      </c>
      <c r="C3" s="8"/>
      <c r="D3" s="8"/>
      <c r="E3" s="8"/>
      <c r="F3" s="31"/>
    </row>
    <row r="4" spans="1:7" ht="57" customHeight="1" x14ac:dyDescent="0.35">
      <c r="A4" t="s">
        <v>139</v>
      </c>
      <c r="B4" s="28" t="s">
        <v>155</v>
      </c>
      <c r="C4" s="8"/>
      <c r="D4" s="8"/>
      <c r="E4" s="8"/>
      <c r="F4" s="31"/>
    </row>
    <row r="5" spans="1:7" ht="57" customHeight="1" x14ac:dyDescent="0.35">
      <c r="A5" t="s">
        <v>142</v>
      </c>
      <c r="B5" s="28" t="s">
        <v>156</v>
      </c>
      <c r="C5" s="8"/>
      <c r="D5" s="8"/>
      <c r="E5" s="8"/>
      <c r="F5" s="31"/>
    </row>
    <row r="6" spans="1:7" ht="57" customHeight="1" x14ac:dyDescent="0.35">
      <c r="A6" t="s">
        <v>140</v>
      </c>
      <c r="B6" s="28" t="s">
        <v>141</v>
      </c>
      <c r="C6" s="8" t="s">
        <v>173</v>
      </c>
      <c r="D6" s="8" t="s">
        <v>172</v>
      </c>
      <c r="E6" s="8"/>
      <c r="F6" s="31" t="s">
        <v>166</v>
      </c>
    </row>
    <row r="7" spans="1:7" ht="57" customHeight="1" x14ac:dyDescent="0.35">
      <c r="A7" t="s">
        <v>143</v>
      </c>
      <c r="B7" s="28" t="s">
        <v>144</v>
      </c>
      <c r="C7" s="8"/>
      <c r="D7" s="8"/>
      <c r="E7" s="8"/>
      <c r="F7" s="31"/>
    </row>
    <row r="8" spans="1:7" ht="57" customHeight="1" x14ac:dyDescent="0.35">
      <c r="A8" t="s">
        <v>145</v>
      </c>
      <c r="B8" s="28" t="s">
        <v>146</v>
      </c>
      <c r="C8" s="8" t="s">
        <v>160</v>
      </c>
      <c r="D8" s="8" t="s">
        <v>172</v>
      </c>
      <c r="E8" s="8" t="s">
        <v>162</v>
      </c>
      <c r="F8" s="31" t="s">
        <v>159</v>
      </c>
      <c r="G8" s="34" t="s">
        <v>205</v>
      </c>
    </row>
    <row r="9" spans="1:7" ht="57" customHeight="1" x14ac:dyDescent="0.35">
      <c r="A9" t="s">
        <v>147</v>
      </c>
      <c r="B9" s="28" t="s">
        <v>148</v>
      </c>
      <c r="C9" s="8" t="s">
        <v>165</v>
      </c>
      <c r="D9" s="8" t="s">
        <v>172</v>
      </c>
      <c r="E9" s="8" t="s">
        <v>164</v>
      </c>
      <c r="F9" s="31" t="s">
        <v>163</v>
      </c>
      <c r="G9" s="34" t="s">
        <v>204</v>
      </c>
    </row>
    <row r="10" spans="1:7" ht="57" customHeight="1" x14ac:dyDescent="0.35">
      <c r="A10" t="s">
        <v>149</v>
      </c>
      <c r="B10" s="28" t="s">
        <v>152</v>
      </c>
      <c r="C10" s="8" t="s">
        <v>167</v>
      </c>
      <c r="D10" s="8" t="s">
        <v>172</v>
      </c>
      <c r="E10" s="8" t="s">
        <v>168</v>
      </c>
      <c r="F10" s="31" t="s">
        <v>169</v>
      </c>
      <c r="G10" s="34" t="s">
        <v>203</v>
      </c>
    </row>
    <row r="11" spans="1:7" ht="57" customHeight="1" x14ac:dyDescent="0.35">
      <c r="A11" t="s">
        <v>150</v>
      </c>
      <c r="B11" s="28" t="s">
        <v>151</v>
      </c>
      <c r="C11" s="8" t="s">
        <v>200</v>
      </c>
      <c r="D11" s="8" t="s">
        <v>172</v>
      </c>
      <c r="E11" s="8"/>
      <c r="F11" s="31"/>
      <c r="G11" s="28" t="s">
        <v>199</v>
      </c>
    </row>
    <row r="12" spans="1:7" x14ac:dyDescent="0.35">
      <c r="A12" t="s">
        <v>202</v>
      </c>
      <c r="G12" t="s">
        <v>201</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41"/>
  <sheetViews>
    <sheetView zoomScale="145" zoomScaleNormal="145"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131</v>
      </c>
      <c r="B2" s="10">
        <v>45200</v>
      </c>
    </row>
    <row r="3" spans="1:2" x14ac:dyDescent="0.35">
      <c r="A3" s="26" t="s">
        <v>132</v>
      </c>
      <c r="B3" s="9"/>
    </row>
    <row r="4" spans="1:2" ht="29" x14ac:dyDescent="0.35">
      <c r="A4" s="7" t="s">
        <v>293</v>
      </c>
      <c r="B4" s="9"/>
    </row>
    <row r="5" spans="1:2" ht="29" x14ac:dyDescent="0.35">
      <c r="A5" s="7" t="s">
        <v>284</v>
      </c>
      <c r="B5" s="9"/>
    </row>
    <row r="6" spans="1:2" x14ac:dyDescent="0.35">
      <c r="A6" s="7" t="s">
        <v>285</v>
      </c>
      <c r="B6" s="9"/>
    </row>
    <row r="7" spans="1:2" ht="29" x14ac:dyDescent="0.35">
      <c r="A7" s="7" t="s">
        <v>286</v>
      </c>
      <c r="B7" s="9"/>
    </row>
    <row r="8" spans="1:2" x14ac:dyDescent="0.35">
      <c r="A8" s="7" t="s">
        <v>287</v>
      </c>
      <c r="B8" s="9" t="s">
        <v>283</v>
      </c>
    </row>
    <row r="9" spans="1:2" x14ac:dyDescent="0.35">
      <c r="A9" s="7" t="s">
        <v>288</v>
      </c>
      <c r="B9" s="9"/>
    </row>
    <row r="10" spans="1:2" ht="29" x14ac:dyDescent="0.35">
      <c r="A10" s="7" t="s">
        <v>289</v>
      </c>
      <c r="B10" s="9"/>
    </row>
    <row r="11" spans="1:2" ht="43.5" x14ac:dyDescent="0.35">
      <c r="A11" s="7" t="s">
        <v>294</v>
      </c>
      <c r="B11" s="9"/>
    </row>
    <row r="12" spans="1:2" x14ac:dyDescent="0.35">
      <c r="A12" s="7"/>
      <c r="B12" s="9"/>
    </row>
    <row r="13" spans="1:2" x14ac:dyDescent="0.35">
      <c r="A13" s="7"/>
      <c r="B13" s="9"/>
    </row>
    <row r="14" spans="1:2" x14ac:dyDescent="0.35">
      <c r="A14" s="5"/>
      <c r="B14" s="9"/>
    </row>
    <row r="15" spans="1:2" x14ac:dyDescent="0.35">
      <c r="A15" s="15" t="s">
        <v>3</v>
      </c>
      <c r="B15" s="16">
        <v>45122</v>
      </c>
    </row>
    <row r="16" spans="1:2" ht="29" x14ac:dyDescent="0.35">
      <c r="A16" s="7" t="s">
        <v>93</v>
      </c>
      <c r="B16" s="2"/>
    </row>
    <row r="17" spans="1:2" x14ac:dyDescent="0.35">
      <c r="A17" s="7" t="s">
        <v>103</v>
      </c>
      <c r="B17" s="2"/>
    </row>
    <row r="18" spans="1:2" x14ac:dyDescent="0.35">
      <c r="A18" s="15" t="s">
        <v>95</v>
      </c>
      <c r="B18" s="16">
        <v>45122</v>
      </c>
    </row>
    <row r="19" spans="1:2" x14ac:dyDescent="0.35">
      <c r="A19" s="7" t="s">
        <v>81</v>
      </c>
      <c r="B19" s="1"/>
    </row>
    <row r="20" spans="1:2" x14ac:dyDescent="0.35">
      <c r="A20" s="15" t="s">
        <v>96</v>
      </c>
      <c r="B20" s="17"/>
    </row>
    <row r="21" spans="1:2" x14ac:dyDescent="0.35">
      <c r="A21" s="18" t="s">
        <v>89</v>
      </c>
      <c r="B21" s="17" t="s">
        <v>90</v>
      </c>
    </row>
    <row r="22" spans="1:2" x14ac:dyDescent="0.35">
      <c r="A22" s="15" t="s">
        <v>97</v>
      </c>
      <c r="B22" s="19"/>
    </row>
    <row r="23" spans="1:2" x14ac:dyDescent="0.35">
      <c r="A23" s="18" t="s">
        <v>91</v>
      </c>
      <c r="B23" s="19"/>
    </row>
    <row r="24" spans="1:2" x14ac:dyDescent="0.35">
      <c r="A24" s="15" t="s">
        <v>76</v>
      </c>
      <c r="B24" s="17" t="s">
        <v>94</v>
      </c>
    </row>
    <row r="25" spans="1:2" x14ac:dyDescent="0.35">
      <c r="A25" s="7" t="s">
        <v>73</v>
      </c>
      <c r="B25" s="1"/>
    </row>
    <row r="26" spans="1:2" x14ac:dyDescent="0.35">
      <c r="A26" s="7" t="s">
        <v>100</v>
      </c>
      <c r="B26" s="1"/>
    </row>
    <row r="27" spans="1:2" ht="29" x14ac:dyDescent="0.35">
      <c r="A27" s="7" t="s">
        <v>101</v>
      </c>
      <c r="B27" s="1"/>
    </row>
    <row r="28" spans="1:2" x14ac:dyDescent="0.35">
      <c r="A28" s="7" t="s">
        <v>1</v>
      </c>
      <c r="B28" s="1"/>
    </row>
    <row r="29" spans="1:2" s="9" customFormat="1" x14ac:dyDescent="0.35">
      <c r="A29" s="14"/>
    </row>
    <row r="30" spans="1:2" s="9" customFormat="1" x14ac:dyDescent="0.35">
      <c r="A30" s="14"/>
    </row>
    <row r="31" spans="1:2" x14ac:dyDescent="0.35">
      <c r="A31" s="13" t="s">
        <v>84</v>
      </c>
      <c r="B31" s="1"/>
    </row>
    <row r="32" spans="1:2" x14ac:dyDescent="0.35">
      <c r="A32" s="7" t="s">
        <v>5</v>
      </c>
      <c r="B32" s="1"/>
    </row>
    <row r="33" spans="1:2" x14ac:dyDescent="0.35">
      <c r="A33" s="7" t="s">
        <v>2</v>
      </c>
      <c r="B33" s="1"/>
    </row>
    <row r="34" spans="1:2" x14ac:dyDescent="0.35">
      <c r="A34" s="7" t="s">
        <v>4</v>
      </c>
      <c r="B34" s="1"/>
    </row>
    <row r="35" spans="1:2" x14ac:dyDescent="0.35">
      <c r="A35" s="7" t="s">
        <v>102</v>
      </c>
    </row>
    <row r="36" spans="1:2" ht="15" customHeight="1" x14ac:dyDescent="0.35">
      <c r="A36" s="7" t="s">
        <v>75</v>
      </c>
    </row>
    <row r="37" spans="1:2" x14ac:dyDescent="0.35">
      <c r="A37" s="7" t="s">
        <v>71</v>
      </c>
    </row>
    <row r="38" spans="1:2" x14ac:dyDescent="0.35">
      <c r="A38" s="7" t="s">
        <v>72</v>
      </c>
    </row>
    <row r="39" spans="1:2" x14ac:dyDescent="0.35">
      <c r="A39" s="7" t="s">
        <v>74</v>
      </c>
    </row>
    <row r="41" spans="1:2" x14ac:dyDescent="0.35">
      <c r="A41" s="14" t="s">
        <v>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P64"/>
  <sheetViews>
    <sheetView tabSelected="1" zoomScale="130" zoomScaleNormal="130" workbookViewId="0">
      <pane ySplit="2" topLeftCell="A3" activePane="bottomLeft" state="frozen"/>
      <selection pane="bottomLeft" activeCell="C4" sqref="C4"/>
    </sheetView>
  </sheetViews>
  <sheetFormatPr defaultColWidth="15.6328125" defaultRowHeight="13" x14ac:dyDescent="0.3"/>
  <cols>
    <col min="1" max="1" width="25.90625" style="35" customWidth="1"/>
    <col min="2" max="2" width="20.453125" style="35" customWidth="1"/>
    <col min="3" max="3" width="17.08984375" style="35" customWidth="1"/>
    <col min="4" max="4" width="18.1796875" style="35" customWidth="1"/>
    <col min="5" max="12" width="15.6328125" style="35"/>
    <col min="13" max="13" width="3.08984375" style="35" customWidth="1"/>
    <col min="14" max="14" width="15.6328125" style="35"/>
    <col min="15" max="15" width="24.90625" style="35" customWidth="1"/>
    <col min="16" max="16384" width="15.6328125" style="35"/>
  </cols>
  <sheetData>
    <row r="1" spans="1:16" x14ac:dyDescent="0.3">
      <c r="A1" s="35" t="s">
        <v>295</v>
      </c>
      <c r="B1" s="36" t="s">
        <v>206</v>
      </c>
      <c r="C1" s="36" t="s">
        <v>207</v>
      </c>
      <c r="D1" s="36" t="s">
        <v>208</v>
      </c>
      <c r="E1" s="36" t="s">
        <v>209</v>
      </c>
      <c r="F1" s="36" t="s">
        <v>213</v>
      </c>
      <c r="G1" s="36" t="s">
        <v>221</v>
      </c>
      <c r="H1" s="36" t="s">
        <v>253</v>
      </c>
      <c r="I1" s="36" t="s">
        <v>254</v>
      </c>
      <c r="J1" s="36" t="s">
        <v>255</v>
      </c>
      <c r="K1" s="36" t="s">
        <v>256</v>
      </c>
      <c r="L1" s="36" t="s">
        <v>257</v>
      </c>
      <c r="M1" s="36"/>
      <c r="N1" s="36" t="s">
        <v>251</v>
      </c>
      <c r="O1" s="37" t="s">
        <v>250</v>
      </c>
      <c r="P1" s="38">
        <v>6000</v>
      </c>
    </row>
    <row r="2" spans="1:16" s="39" customFormat="1" ht="32.5" customHeight="1" x14ac:dyDescent="0.35">
      <c r="A2" s="39" t="s">
        <v>296</v>
      </c>
      <c r="B2" s="53" t="s">
        <v>300</v>
      </c>
      <c r="C2" s="39" t="s">
        <v>210</v>
      </c>
      <c r="D2" s="39" t="s">
        <v>211</v>
      </c>
      <c r="E2" s="39" t="s">
        <v>212</v>
      </c>
      <c r="F2" s="39" t="s">
        <v>214</v>
      </c>
      <c r="G2" s="39" t="s">
        <v>222</v>
      </c>
      <c r="H2" s="39" t="s">
        <v>258</v>
      </c>
      <c r="O2" s="39" t="s">
        <v>290</v>
      </c>
      <c r="P2" s="40">
        <v>120000</v>
      </c>
    </row>
    <row r="3" spans="1:16" s="39" customFormat="1" ht="46.5" customHeight="1" x14ac:dyDescent="0.35">
      <c r="A3" s="39" t="s">
        <v>301</v>
      </c>
      <c r="B3" s="54" t="s">
        <v>302</v>
      </c>
      <c r="C3" s="55" t="s">
        <v>303</v>
      </c>
      <c r="D3" s="54" t="s">
        <v>304</v>
      </c>
      <c r="E3" s="55" t="s">
        <v>303</v>
      </c>
      <c r="F3" s="54" t="s">
        <v>305</v>
      </c>
      <c r="P3" s="40"/>
    </row>
    <row r="4" spans="1:16" s="39" customFormat="1" ht="54.5" customHeight="1" x14ac:dyDescent="0.35">
      <c r="A4" s="39" t="s">
        <v>297</v>
      </c>
      <c r="B4" s="54" t="s">
        <v>298</v>
      </c>
      <c r="C4" s="54" t="s">
        <v>299</v>
      </c>
      <c r="P4" s="40"/>
    </row>
    <row r="5" spans="1:16" s="39" customFormat="1" ht="32.5" customHeight="1" x14ac:dyDescent="0.35">
      <c r="P5" s="40"/>
    </row>
    <row r="6" spans="1:16" s="39" customFormat="1" ht="32.5" customHeight="1" x14ac:dyDescent="0.35">
      <c r="P6" s="40"/>
    </row>
    <row r="7" spans="1:16" s="39" customFormat="1" ht="32.5" customHeight="1" x14ac:dyDescent="0.35">
      <c r="P7" s="40"/>
    </row>
    <row r="8" spans="1:16" s="39" customFormat="1" ht="24" customHeight="1" x14ac:dyDescent="0.35">
      <c r="A8" s="39" t="s">
        <v>218</v>
      </c>
      <c r="B8" s="40"/>
      <c r="C8" s="40">
        <v>100</v>
      </c>
      <c r="D8" s="40">
        <f>C8*2</f>
        <v>200</v>
      </c>
      <c r="E8" s="40">
        <f t="shared" ref="E8:H8" si="0">D8*2</f>
        <v>400</v>
      </c>
      <c r="F8" s="40">
        <f t="shared" si="0"/>
        <v>800</v>
      </c>
      <c r="G8" s="40">
        <f t="shared" si="0"/>
        <v>1600</v>
      </c>
      <c r="H8" s="40">
        <f t="shared" si="0"/>
        <v>3200</v>
      </c>
      <c r="I8" s="40">
        <f>H8*1.5</f>
        <v>4800</v>
      </c>
      <c r="J8" s="40">
        <f t="shared" ref="J8:L8" si="1">I8*1.5</f>
        <v>7200</v>
      </c>
      <c r="K8" s="40">
        <f t="shared" si="1"/>
        <v>10800</v>
      </c>
      <c r="L8" s="40">
        <f t="shared" si="1"/>
        <v>16200</v>
      </c>
      <c r="M8" s="40"/>
      <c r="N8" s="41">
        <f>(L8/C8)^(1/COUNT(C8:L8))-1</f>
        <v>0.66322690407688611</v>
      </c>
      <c r="O8" s="39" t="s">
        <v>216</v>
      </c>
      <c r="P8" s="42">
        <v>0.1</v>
      </c>
    </row>
    <row r="9" spans="1:16" x14ac:dyDescent="0.3">
      <c r="A9" s="35" t="s">
        <v>219</v>
      </c>
      <c r="B9" s="43"/>
      <c r="C9" s="43">
        <v>1200</v>
      </c>
      <c r="D9" s="43">
        <v>1800</v>
      </c>
      <c r="E9" s="43">
        <v>1800</v>
      </c>
      <c r="F9" s="43">
        <v>2400</v>
      </c>
      <c r="G9" s="43">
        <v>2400</v>
      </c>
      <c r="H9" s="43">
        <v>2400</v>
      </c>
      <c r="I9" s="43">
        <v>2400</v>
      </c>
      <c r="J9" s="43">
        <v>2400</v>
      </c>
      <c r="K9" s="43">
        <v>2400</v>
      </c>
      <c r="L9" s="43">
        <v>2400</v>
      </c>
      <c r="M9" s="43"/>
      <c r="N9" s="43"/>
      <c r="O9" s="35" t="s">
        <v>217</v>
      </c>
      <c r="P9" s="38">
        <f>P8*SUM(P1:P2)</f>
        <v>12600</v>
      </c>
    </row>
    <row r="10" spans="1:16" x14ac:dyDescent="0.3">
      <c r="A10" s="35" t="s">
        <v>220</v>
      </c>
      <c r="B10" s="38"/>
      <c r="C10" s="38">
        <v>2</v>
      </c>
      <c r="D10" s="38">
        <v>2</v>
      </c>
      <c r="E10" s="38">
        <v>2</v>
      </c>
      <c r="F10" s="38">
        <v>2</v>
      </c>
      <c r="G10" s="38">
        <v>2</v>
      </c>
      <c r="H10" s="38">
        <v>2</v>
      </c>
      <c r="I10" s="38">
        <v>2</v>
      </c>
      <c r="J10" s="38">
        <v>2</v>
      </c>
      <c r="K10" s="38">
        <v>2</v>
      </c>
      <c r="L10" s="38">
        <v>2</v>
      </c>
      <c r="M10" s="38"/>
      <c r="N10" s="38"/>
    </row>
    <row r="11" spans="1:16" x14ac:dyDescent="0.3">
      <c r="A11" s="35" t="s">
        <v>215</v>
      </c>
      <c r="B11" s="43"/>
      <c r="C11" s="43">
        <f t="shared" ref="C11:G11" si="2">C8*C9*C10</f>
        <v>240000</v>
      </c>
      <c r="D11" s="43">
        <f t="shared" si="2"/>
        <v>720000</v>
      </c>
      <c r="E11" s="43">
        <f t="shared" si="2"/>
        <v>1440000</v>
      </c>
      <c r="F11" s="43">
        <f t="shared" si="2"/>
        <v>3840000</v>
      </c>
      <c r="G11" s="43">
        <f t="shared" si="2"/>
        <v>7680000</v>
      </c>
      <c r="H11" s="43">
        <f t="shared" ref="H11:L11" si="3">H8*H9*H10</f>
        <v>15360000</v>
      </c>
      <c r="I11" s="43">
        <f t="shared" si="3"/>
        <v>23040000</v>
      </c>
      <c r="J11" s="43">
        <f t="shared" si="3"/>
        <v>34560000</v>
      </c>
      <c r="K11" s="43">
        <f t="shared" si="3"/>
        <v>51840000</v>
      </c>
      <c r="L11" s="43">
        <f t="shared" si="3"/>
        <v>77760000</v>
      </c>
      <c r="M11" s="43"/>
      <c r="N11" s="43"/>
    </row>
    <row r="14" spans="1:16" x14ac:dyDescent="0.3">
      <c r="A14" s="44" t="s">
        <v>226</v>
      </c>
    </row>
    <row r="15" spans="1:16" x14ac:dyDescent="0.3">
      <c r="A15" s="35" t="s">
        <v>223</v>
      </c>
      <c r="B15" s="43">
        <v>200000</v>
      </c>
      <c r="C15" s="43">
        <v>200000</v>
      </c>
      <c r="D15" s="43">
        <v>200000</v>
      </c>
      <c r="E15" s="43">
        <v>200000</v>
      </c>
      <c r="F15" s="43">
        <v>400000</v>
      </c>
      <c r="G15" s="43">
        <v>500000</v>
      </c>
      <c r="H15" s="43">
        <v>500000</v>
      </c>
      <c r="I15" s="43">
        <v>500000</v>
      </c>
      <c r="J15" s="43">
        <v>500000</v>
      </c>
      <c r="K15" s="43">
        <v>500000</v>
      </c>
      <c r="L15" s="43">
        <v>500000</v>
      </c>
      <c r="M15" s="43"/>
    </row>
    <row r="16" spans="1:16" x14ac:dyDescent="0.3">
      <c r="A16" s="35" t="s">
        <v>225</v>
      </c>
      <c r="B16" s="43">
        <v>150000</v>
      </c>
      <c r="C16" s="43">
        <v>150000</v>
      </c>
      <c r="D16" s="43">
        <v>150000</v>
      </c>
      <c r="E16" s="43">
        <v>150000</v>
      </c>
      <c r="F16" s="43">
        <v>300000</v>
      </c>
      <c r="G16" s="43">
        <v>400000</v>
      </c>
      <c r="H16" s="43">
        <v>400000</v>
      </c>
      <c r="I16" s="43">
        <v>400000</v>
      </c>
      <c r="J16" s="43">
        <v>400000</v>
      </c>
      <c r="K16" s="43">
        <v>400000</v>
      </c>
      <c r="L16" s="43">
        <v>400000</v>
      </c>
      <c r="M16" s="43"/>
    </row>
    <row r="17" spans="1:14" x14ac:dyDescent="0.3">
      <c r="A17" s="35" t="s">
        <v>224</v>
      </c>
      <c r="B17" s="43">
        <v>100000</v>
      </c>
      <c r="C17" s="43">
        <v>100000</v>
      </c>
      <c r="D17" s="43">
        <v>100000</v>
      </c>
      <c r="E17" s="43">
        <v>100000</v>
      </c>
      <c r="F17" s="43">
        <v>200000</v>
      </c>
      <c r="G17" s="43">
        <v>300000</v>
      </c>
      <c r="H17" s="43">
        <v>300000</v>
      </c>
      <c r="I17" s="43">
        <v>300000</v>
      </c>
      <c r="J17" s="43">
        <v>300000</v>
      </c>
      <c r="K17" s="43">
        <v>300000</v>
      </c>
      <c r="L17" s="43">
        <v>300000</v>
      </c>
      <c r="M17" s="43"/>
    </row>
    <row r="18" spans="1:14" x14ac:dyDescent="0.3">
      <c r="A18" s="44" t="s">
        <v>227</v>
      </c>
      <c r="B18" s="43"/>
      <c r="C18" s="43"/>
      <c r="D18" s="43"/>
      <c r="E18" s="43"/>
      <c r="F18" s="43"/>
      <c r="G18" s="43"/>
      <c r="H18" s="43"/>
      <c r="I18" s="43"/>
      <c r="J18" s="43"/>
      <c r="K18" s="43"/>
      <c r="L18" s="43"/>
      <c r="M18" s="43"/>
      <c r="N18" s="43"/>
    </row>
    <row r="19" spans="1:14" x14ac:dyDescent="0.3">
      <c r="A19" s="35" t="s">
        <v>243</v>
      </c>
      <c r="B19" s="43">
        <v>100000</v>
      </c>
      <c r="C19" s="43">
        <v>100000</v>
      </c>
      <c r="D19" s="43">
        <v>130000</v>
      </c>
      <c r="E19" s="43">
        <v>130000</v>
      </c>
      <c r="F19" s="43">
        <v>130000</v>
      </c>
      <c r="G19" s="43">
        <v>130000</v>
      </c>
      <c r="H19" s="43">
        <v>130000</v>
      </c>
      <c r="I19" s="43">
        <v>130000</v>
      </c>
      <c r="J19" s="43">
        <v>130000</v>
      </c>
      <c r="K19" s="43">
        <v>130000</v>
      </c>
      <c r="L19" s="43">
        <v>130000</v>
      </c>
      <c r="M19" s="43"/>
      <c r="N19" s="43"/>
    </row>
    <row r="20" spans="1:14" x14ac:dyDescent="0.3">
      <c r="A20" s="35" t="s">
        <v>228</v>
      </c>
      <c r="B20" s="43">
        <v>200000</v>
      </c>
      <c r="C20" s="43">
        <v>200000</v>
      </c>
      <c r="D20" s="43">
        <v>200000</v>
      </c>
      <c r="E20" s="43">
        <v>250000</v>
      </c>
      <c r="F20" s="43">
        <v>250000</v>
      </c>
      <c r="G20" s="43">
        <v>250000</v>
      </c>
      <c r="H20" s="43">
        <v>300000</v>
      </c>
      <c r="I20" s="43">
        <v>300000</v>
      </c>
      <c r="J20" s="43">
        <v>300000</v>
      </c>
      <c r="K20" s="43">
        <v>300000</v>
      </c>
      <c r="L20" s="43">
        <v>300000</v>
      </c>
      <c r="M20" s="43"/>
      <c r="N20" s="43"/>
    </row>
    <row r="21" spans="1:14" x14ac:dyDescent="0.3">
      <c r="A21" s="35" t="s">
        <v>228</v>
      </c>
      <c r="B21" s="43"/>
      <c r="C21" s="43"/>
      <c r="D21" s="43"/>
      <c r="E21" s="43">
        <v>250000</v>
      </c>
      <c r="F21" s="43">
        <v>250000</v>
      </c>
      <c r="G21" s="43">
        <v>250000</v>
      </c>
      <c r="H21" s="43">
        <v>300000</v>
      </c>
      <c r="I21" s="43">
        <v>300000</v>
      </c>
      <c r="J21" s="43">
        <v>300000</v>
      </c>
      <c r="K21" s="43">
        <v>300000</v>
      </c>
      <c r="L21" s="43">
        <v>300000</v>
      </c>
      <c r="M21" s="43"/>
      <c r="N21" s="43"/>
    </row>
    <row r="22" spans="1:14" x14ac:dyDescent="0.3">
      <c r="A22" s="35" t="s">
        <v>229</v>
      </c>
      <c r="B22" s="43">
        <v>130000</v>
      </c>
      <c r="C22" s="43">
        <v>130000</v>
      </c>
      <c r="D22" s="43">
        <v>150000</v>
      </c>
      <c r="E22" s="43">
        <v>150000</v>
      </c>
      <c r="F22" s="43">
        <v>150000</v>
      </c>
      <c r="G22" s="43">
        <v>150000</v>
      </c>
      <c r="H22" s="43">
        <v>150000</v>
      </c>
      <c r="I22" s="43">
        <v>150000</v>
      </c>
      <c r="J22" s="43">
        <v>150000</v>
      </c>
      <c r="K22" s="43">
        <v>150000</v>
      </c>
      <c r="L22" s="43">
        <v>150000</v>
      </c>
      <c r="M22" s="43"/>
      <c r="N22" s="43"/>
    </row>
    <row r="23" spans="1:14" x14ac:dyDescent="0.3">
      <c r="A23" s="35" t="s">
        <v>229</v>
      </c>
      <c r="B23" s="43"/>
      <c r="C23" s="43"/>
      <c r="D23" s="43"/>
      <c r="E23" s="43">
        <v>150000</v>
      </c>
      <c r="F23" s="43">
        <v>150000</v>
      </c>
      <c r="G23" s="43">
        <v>150000</v>
      </c>
      <c r="H23" s="43">
        <v>150000</v>
      </c>
      <c r="I23" s="43">
        <v>150000</v>
      </c>
      <c r="J23" s="43">
        <v>150000</v>
      </c>
      <c r="K23" s="43">
        <v>150000</v>
      </c>
      <c r="L23" s="43">
        <v>150000</v>
      </c>
      <c r="M23" s="43"/>
      <c r="N23" s="43"/>
    </row>
    <row r="24" spans="1:14" x14ac:dyDescent="0.3">
      <c r="A24" s="35" t="s">
        <v>259</v>
      </c>
      <c r="B24" s="43"/>
      <c r="C24" s="43"/>
      <c r="D24" s="43"/>
      <c r="E24" s="43">
        <v>250000</v>
      </c>
      <c r="F24" s="43">
        <v>250000</v>
      </c>
      <c r="G24" s="43">
        <v>250000</v>
      </c>
      <c r="H24" s="43">
        <v>300000</v>
      </c>
      <c r="I24" s="43">
        <v>300000</v>
      </c>
      <c r="J24" s="43">
        <v>300000</v>
      </c>
      <c r="K24" s="43">
        <v>300000</v>
      </c>
      <c r="L24" s="43">
        <v>300000</v>
      </c>
      <c r="M24" s="43"/>
      <c r="N24" s="43"/>
    </row>
    <row r="25" spans="1:14" x14ac:dyDescent="0.3">
      <c r="A25" s="35" t="s">
        <v>228</v>
      </c>
      <c r="B25" s="43"/>
      <c r="C25" s="43"/>
      <c r="D25" s="43"/>
      <c r="E25" s="43">
        <v>250000</v>
      </c>
      <c r="F25" s="43">
        <v>250000</v>
      </c>
      <c r="G25" s="43">
        <v>250000</v>
      </c>
      <c r="H25" s="43">
        <v>300000</v>
      </c>
      <c r="I25" s="43">
        <v>300000</v>
      </c>
      <c r="J25" s="43">
        <v>300000</v>
      </c>
      <c r="K25" s="43">
        <v>300000</v>
      </c>
      <c r="L25" s="43">
        <v>300000</v>
      </c>
      <c r="M25" s="43"/>
      <c r="N25" s="43"/>
    </row>
    <row r="26" spans="1:14" x14ac:dyDescent="0.3">
      <c r="A26" s="35" t="s">
        <v>229</v>
      </c>
      <c r="B26" s="43"/>
      <c r="C26" s="43"/>
      <c r="D26" s="43"/>
      <c r="E26" s="43">
        <v>150000</v>
      </c>
      <c r="F26" s="43">
        <v>150000</v>
      </c>
      <c r="G26" s="43">
        <v>150000</v>
      </c>
      <c r="H26" s="43">
        <v>150000</v>
      </c>
      <c r="I26" s="43">
        <v>150000</v>
      </c>
      <c r="J26" s="43">
        <v>150000</v>
      </c>
      <c r="K26" s="43">
        <v>150000</v>
      </c>
      <c r="L26" s="43">
        <v>150000</v>
      </c>
      <c r="M26" s="43"/>
      <c r="N26" s="43"/>
    </row>
    <row r="27" spans="1:14" x14ac:dyDescent="0.3">
      <c r="A27" s="35" t="s">
        <v>229</v>
      </c>
      <c r="B27" s="43"/>
      <c r="C27" s="43"/>
      <c r="D27" s="43"/>
      <c r="E27" s="43">
        <v>150000</v>
      </c>
      <c r="F27" s="43">
        <v>150000</v>
      </c>
      <c r="G27" s="43">
        <v>150000</v>
      </c>
      <c r="H27" s="43">
        <v>150000</v>
      </c>
      <c r="I27" s="43">
        <v>150000</v>
      </c>
      <c r="J27" s="43">
        <v>150000</v>
      </c>
      <c r="K27" s="43">
        <v>150000</v>
      </c>
      <c r="L27" s="43">
        <v>150000</v>
      </c>
      <c r="M27" s="43"/>
      <c r="N27" s="43"/>
    </row>
    <row r="28" spans="1:14" x14ac:dyDescent="0.3">
      <c r="A28" s="44" t="s">
        <v>235</v>
      </c>
      <c r="B28" s="43"/>
      <c r="C28" s="43"/>
      <c r="D28" s="43"/>
      <c r="E28" s="43"/>
      <c r="F28" s="43"/>
      <c r="G28" s="43"/>
      <c r="H28" s="43"/>
      <c r="I28" s="43"/>
      <c r="J28" s="43"/>
      <c r="K28" s="43"/>
      <c r="L28" s="43"/>
      <c r="M28" s="43"/>
      <c r="N28" s="43"/>
    </row>
    <row r="29" spans="1:14" x14ac:dyDescent="0.3">
      <c r="A29" s="35" t="s">
        <v>236</v>
      </c>
      <c r="B29" s="52"/>
      <c r="C29" s="52"/>
      <c r="D29" s="52">
        <v>200000</v>
      </c>
      <c r="E29" s="52">
        <v>200000</v>
      </c>
      <c r="F29" s="52">
        <v>200000</v>
      </c>
      <c r="G29" s="43">
        <v>200000</v>
      </c>
      <c r="H29" s="43">
        <v>300000</v>
      </c>
      <c r="I29" s="43">
        <v>300000</v>
      </c>
      <c r="J29" s="43">
        <v>300000</v>
      </c>
      <c r="K29" s="43">
        <v>300000</v>
      </c>
      <c r="L29" s="43">
        <v>300000</v>
      </c>
      <c r="M29" s="43"/>
      <c r="N29" s="43"/>
    </row>
    <row r="30" spans="1:14" x14ac:dyDescent="0.3">
      <c r="A30" s="35" t="s">
        <v>233</v>
      </c>
      <c r="B30" s="52"/>
      <c r="C30" s="52"/>
      <c r="D30" s="52"/>
      <c r="E30" s="52"/>
      <c r="F30" s="52"/>
      <c r="G30" s="43">
        <v>100000</v>
      </c>
      <c r="H30" s="43">
        <v>100000</v>
      </c>
      <c r="I30" s="43">
        <v>100000</v>
      </c>
      <c r="J30" s="43">
        <v>100000</v>
      </c>
      <c r="K30" s="43">
        <v>100000</v>
      </c>
      <c r="L30" s="43">
        <v>100000</v>
      </c>
      <c r="M30" s="43"/>
      <c r="N30" s="43"/>
    </row>
    <row r="31" spans="1:14" x14ac:dyDescent="0.3">
      <c r="A31" s="35" t="s">
        <v>234</v>
      </c>
      <c r="B31" s="52"/>
      <c r="C31" s="52"/>
      <c r="D31" s="52"/>
      <c r="E31" s="52"/>
      <c r="F31" s="52"/>
      <c r="G31" s="43">
        <v>100000</v>
      </c>
      <c r="H31" s="43">
        <v>100000</v>
      </c>
      <c r="I31" s="43">
        <v>100000</v>
      </c>
      <c r="J31" s="43">
        <v>100000</v>
      </c>
      <c r="K31" s="43">
        <v>100000</v>
      </c>
      <c r="L31" s="43">
        <v>100000</v>
      </c>
      <c r="M31" s="43"/>
      <c r="N31" s="43"/>
    </row>
    <row r="32" spans="1:14" x14ac:dyDescent="0.3">
      <c r="A32" s="35" t="s">
        <v>260</v>
      </c>
      <c r="B32" s="43"/>
      <c r="C32" s="43"/>
      <c r="D32" s="43"/>
      <c r="E32" s="43"/>
      <c r="F32" s="43"/>
      <c r="G32" s="43"/>
      <c r="H32" s="43"/>
      <c r="I32" s="43"/>
      <c r="J32" s="43"/>
      <c r="K32" s="43"/>
      <c r="L32" s="43"/>
      <c r="M32" s="43"/>
      <c r="N32" s="43"/>
    </row>
    <row r="33" spans="1:14" x14ac:dyDescent="0.3">
      <c r="A33" s="35" t="s">
        <v>261</v>
      </c>
      <c r="B33" s="43"/>
      <c r="C33" s="43"/>
      <c r="D33" s="43"/>
      <c r="E33" s="43"/>
      <c r="F33" s="43"/>
      <c r="G33" s="43"/>
      <c r="H33" s="43"/>
      <c r="I33" s="43"/>
      <c r="J33" s="43"/>
      <c r="K33" s="43"/>
      <c r="L33" s="43"/>
      <c r="M33" s="43"/>
      <c r="N33" s="43"/>
    </row>
    <row r="34" spans="1:14" x14ac:dyDescent="0.3">
      <c r="A34" s="44" t="s">
        <v>230</v>
      </c>
      <c r="B34" s="43"/>
      <c r="C34" s="43"/>
      <c r="D34" s="43"/>
      <c r="E34" s="43"/>
      <c r="F34" s="43"/>
      <c r="G34" s="43"/>
      <c r="H34" s="43"/>
      <c r="I34" s="43"/>
      <c r="J34" s="43"/>
      <c r="K34" s="43"/>
      <c r="L34" s="43"/>
      <c r="M34" s="43"/>
      <c r="N34" s="43"/>
    </row>
    <row r="35" spans="1:14" x14ac:dyDescent="0.3">
      <c r="A35" s="35" t="s">
        <v>232</v>
      </c>
      <c r="B35" s="43">
        <v>100000</v>
      </c>
      <c r="C35" s="43">
        <v>100000</v>
      </c>
      <c r="D35" s="43">
        <v>100000</v>
      </c>
      <c r="E35" s="43">
        <v>100000</v>
      </c>
      <c r="F35" s="43">
        <v>100000</v>
      </c>
      <c r="G35" s="43">
        <v>200000</v>
      </c>
      <c r="H35" s="43">
        <v>200000</v>
      </c>
      <c r="I35" s="43">
        <v>200000</v>
      </c>
      <c r="J35" s="43">
        <v>200000</v>
      </c>
      <c r="K35" s="43">
        <v>200000</v>
      </c>
      <c r="L35" s="43">
        <v>200000</v>
      </c>
      <c r="M35" s="43"/>
      <c r="N35" s="43"/>
    </row>
    <row r="36" spans="1:14" x14ac:dyDescent="0.3">
      <c r="A36" s="35" t="s">
        <v>233</v>
      </c>
      <c r="B36" s="43"/>
      <c r="C36" s="43">
        <v>80000</v>
      </c>
      <c r="D36" s="43">
        <v>80000</v>
      </c>
      <c r="E36" s="43">
        <v>80000</v>
      </c>
      <c r="F36" s="43">
        <v>80000</v>
      </c>
      <c r="G36" s="43">
        <v>80000</v>
      </c>
      <c r="H36" s="43">
        <v>80000</v>
      </c>
      <c r="I36" s="43">
        <v>80000</v>
      </c>
      <c r="J36" s="43">
        <v>80000</v>
      </c>
      <c r="K36" s="43">
        <v>80000</v>
      </c>
      <c r="L36" s="43">
        <v>80000</v>
      </c>
      <c r="M36" s="43"/>
      <c r="N36" s="43"/>
    </row>
    <row r="37" spans="1:14" x14ac:dyDescent="0.3">
      <c r="A37" s="35" t="s">
        <v>234</v>
      </c>
      <c r="B37" s="43"/>
      <c r="C37" s="43"/>
      <c r="D37" s="43">
        <v>80000</v>
      </c>
      <c r="E37" s="43">
        <v>80000</v>
      </c>
      <c r="F37" s="43">
        <v>80000</v>
      </c>
      <c r="G37" s="43">
        <v>80000</v>
      </c>
      <c r="H37" s="43">
        <v>80000</v>
      </c>
      <c r="I37" s="43">
        <v>80000</v>
      </c>
      <c r="J37" s="43">
        <v>80000</v>
      </c>
      <c r="K37" s="43">
        <v>80000</v>
      </c>
      <c r="L37" s="43">
        <v>80000</v>
      </c>
      <c r="M37" s="43"/>
      <c r="N37" s="43"/>
    </row>
    <row r="38" spans="1:14" x14ac:dyDescent="0.3">
      <c r="A38" s="35" t="s">
        <v>260</v>
      </c>
      <c r="B38" s="43"/>
      <c r="C38" s="43"/>
      <c r="D38" s="43"/>
      <c r="E38" s="43"/>
      <c r="F38" s="43"/>
      <c r="G38" s="43">
        <v>80000</v>
      </c>
      <c r="H38" s="43">
        <v>80000</v>
      </c>
      <c r="I38" s="43">
        <v>80000</v>
      </c>
      <c r="J38" s="43">
        <v>80000</v>
      </c>
      <c r="K38" s="43">
        <v>80000</v>
      </c>
      <c r="L38" s="43">
        <v>80000</v>
      </c>
      <c r="M38" s="43"/>
      <c r="N38" s="43"/>
    </row>
    <row r="39" spans="1:14" x14ac:dyDescent="0.3">
      <c r="A39" s="35" t="s">
        <v>261</v>
      </c>
      <c r="B39" s="43"/>
      <c r="C39" s="43"/>
      <c r="D39" s="43"/>
      <c r="E39" s="43"/>
      <c r="F39" s="43"/>
      <c r="G39" s="43">
        <v>80000</v>
      </c>
      <c r="H39" s="43">
        <v>80000</v>
      </c>
      <c r="I39" s="43">
        <v>80000</v>
      </c>
      <c r="J39" s="43">
        <v>80000</v>
      </c>
      <c r="K39" s="43">
        <v>80000</v>
      </c>
      <c r="L39" s="43">
        <v>80000</v>
      </c>
      <c r="M39" s="43"/>
      <c r="N39" s="43"/>
    </row>
    <row r="40" spans="1:14" x14ac:dyDescent="0.3">
      <c r="A40" s="44" t="s">
        <v>231</v>
      </c>
      <c r="B40" s="43"/>
      <c r="C40" s="43"/>
      <c r="D40" s="43"/>
      <c r="E40" s="43"/>
      <c r="F40" s="43"/>
      <c r="G40" s="43"/>
      <c r="H40" s="43"/>
      <c r="I40" s="43"/>
      <c r="J40" s="43"/>
      <c r="K40" s="43"/>
      <c r="L40" s="43"/>
      <c r="M40" s="43"/>
      <c r="N40" s="43"/>
    </row>
    <row r="41" spans="1:14" x14ac:dyDescent="0.3">
      <c r="A41" s="35" t="s">
        <v>237</v>
      </c>
      <c r="B41" s="43"/>
      <c r="C41" s="52"/>
      <c r="D41" s="43">
        <v>100000</v>
      </c>
      <c r="E41" s="43">
        <v>100000</v>
      </c>
      <c r="F41" s="43">
        <v>100000</v>
      </c>
      <c r="G41" s="43">
        <v>100000</v>
      </c>
      <c r="H41" s="43">
        <v>100000</v>
      </c>
      <c r="I41" s="43">
        <v>100000</v>
      </c>
      <c r="J41" s="43">
        <v>100000</v>
      </c>
      <c r="K41" s="43">
        <v>100000</v>
      </c>
      <c r="L41" s="43">
        <v>100000</v>
      </c>
      <c r="M41" s="43"/>
    </row>
    <row r="42" spans="1:14" x14ac:dyDescent="0.3">
      <c r="A42" s="35" t="s">
        <v>233</v>
      </c>
      <c r="B42" s="43"/>
      <c r="C42" s="52"/>
      <c r="D42" s="43">
        <v>80000</v>
      </c>
      <c r="E42" s="43">
        <v>80000</v>
      </c>
      <c r="F42" s="43">
        <v>80000</v>
      </c>
      <c r="G42" s="43">
        <v>80000</v>
      </c>
      <c r="H42" s="43">
        <v>80000</v>
      </c>
      <c r="I42" s="43">
        <v>80000</v>
      </c>
      <c r="J42" s="43">
        <v>80000</v>
      </c>
      <c r="K42" s="43">
        <v>80000</v>
      </c>
      <c r="L42" s="43">
        <v>80000</v>
      </c>
      <c r="M42" s="43"/>
    </row>
    <row r="43" spans="1:14" x14ac:dyDescent="0.3">
      <c r="A43" s="35" t="s">
        <v>234</v>
      </c>
      <c r="B43" s="43"/>
      <c r="C43" s="52"/>
      <c r="D43" s="43">
        <v>80000</v>
      </c>
      <c r="E43" s="43">
        <v>80000</v>
      </c>
      <c r="F43" s="43">
        <v>80000</v>
      </c>
      <c r="G43" s="43">
        <v>80000</v>
      </c>
      <c r="H43" s="43">
        <v>80000</v>
      </c>
      <c r="I43" s="43">
        <v>80000</v>
      </c>
      <c r="J43" s="43">
        <v>80000</v>
      </c>
      <c r="K43" s="43">
        <v>80000</v>
      </c>
      <c r="L43" s="43">
        <v>80000</v>
      </c>
      <c r="M43" s="43"/>
    </row>
    <row r="44" spans="1:14" x14ac:dyDescent="0.3">
      <c r="A44" s="45" t="s">
        <v>239</v>
      </c>
      <c r="B44" s="43"/>
      <c r="C44" s="43"/>
      <c r="D44" s="43"/>
      <c r="E44" s="43"/>
      <c r="F44" s="43"/>
      <c r="G44" s="43"/>
      <c r="H44" s="43"/>
      <c r="I44" s="43"/>
      <c r="J44" s="43"/>
      <c r="K44" s="43"/>
      <c r="L44" s="43"/>
      <c r="M44" s="43"/>
    </row>
    <row r="45" spans="1:14" x14ac:dyDescent="0.3">
      <c r="A45" s="35" t="s">
        <v>237</v>
      </c>
      <c r="B45" s="43"/>
      <c r="C45" s="52"/>
      <c r="D45" s="43">
        <v>130000</v>
      </c>
      <c r="E45" s="43">
        <v>130000</v>
      </c>
      <c r="F45" s="43">
        <v>130000</v>
      </c>
      <c r="G45" s="43">
        <v>130000</v>
      </c>
      <c r="H45" s="43">
        <v>130000</v>
      </c>
      <c r="I45" s="43">
        <v>130000</v>
      </c>
      <c r="J45" s="43">
        <v>130000</v>
      </c>
      <c r="K45" s="43">
        <v>130000</v>
      </c>
      <c r="L45" s="43">
        <v>130000</v>
      </c>
      <c r="M45" s="43"/>
    </row>
    <row r="46" spans="1:14" x14ac:dyDescent="0.3">
      <c r="A46" s="45" t="s">
        <v>291</v>
      </c>
      <c r="B46" s="43"/>
      <c r="C46" s="43"/>
      <c r="D46" s="43"/>
      <c r="E46" s="43"/>
      <c r="F46" s="43"/>
      <c r="G46" s="43"/>
      <c r="H46" s="43"/>
      <c r="I46" s="43"/>
      <c r="J46" s="43"/>
      <c r="K46" s="43"/>
      <c r="L46" s="43"/>
      <c r="M46" s="43"/>
    </row>
    <row r="47" spans="1:14" x14ac:dyDescent="0.3">
      <c r="A47" s="35" t="s">
        <v>292</v>
      </c>
      <c r="B47" s="43">
        <v>100000</v>
      </c>
      <c r="C47" s="43">
        <v>100000</v>
      </c>
      <c r="D47" s="43">
        <v>100000</v>
      </c>
      <c r="E47" s="43">
        <v>100000</v>
      </c>
      <c r="F47" s="43">
        <v>100000</v>
      </c>
      <c r="G47" s="43">
        <v>100000</v>
      </c>
      <c r="H47" s="43">
        <v>100000</v>
      </c>
      <c r="I47" s="43">
        <v>100000</v>
      </c>
      <c r="J47" s="43">
        <v>100000</v>
      </c>
      <c r="K47" s="43">
        <v>100000</v>
      </c>
      <c r="L47" s="43">
        <v>100000</v>
      </c>
      <c r="M47" s="43"/>
    </row>
    <row r="48" spans="1:14" x14ac:dyDescent="0.3">
      <c r="A48" s="45"/>
      <c r="B48" s="43"/>
      <c r="C48" s="43"/>
      <c r="D48" s="43"/>
      <c r="E48" s="43"/>
      <c r="F48" s="43"/>
      <c r="G48" s="43"/>
      <c r="H48" s="43"/>
      <c r="I48" s="43"/>
      <c r="J48" s="43"/>
      <c r="K48" s="43"/>
      <c r="L48" s="43"/>
      <c r="M48" s="43"/>
    </row>
    <row r="49" spans="1:13" x14ac:dyDescent="0.3">
      <c r="A49" s="45"/>
      <c r="B49" s="43"/>
      <c r="C49" s="43"/>
      <c r="D49" s="43"/>
      <c r="E49" s="43"/>
      <c r="F49" s="43"/>
      <c r="G49" s="43"/>
      <c r="H49" s="43"/>
      <c r="I49" s="43"/>
      <c r="J49" s="43"/>
      <c r="K49" s="43"/>
      <c r="L49" s="43"/>
      <c r="M49" s="43"/>
    </row>
    <row r="50" spans="1:13" s="46" customFormat="1" x14ac:dyDescent="0.3">
      <c r="A50" s="46" t="s">
        <v>238</v>
      </c>
      <c r="B50" s="47">
        <f>SUM(B15:B47)</f>
        <v>1080000</v>
      </c>
      <c r="C50" s="47">
        <f t="shared" ref="C50:L50" si="4">SUM(C15:C47)</f>
        <v>1160000</v>
      </c>
      <c r="D50" s="47">
        <f t="shared" si="4"/>
        <v>1880000</v>
      </c>
      <c r="E50" s="47">
        <f t="shared" si="4"/>
        <v>3130000</v>
      </c>
      <c r="F50" s="47">
        <f t="shared" si="4"/>
        <v>3580000</v>
      </c>
      <c r="G50" s="47">
        <f t="shared" si="4"/>
        <v>4340000</v>
      </c>
      <c r="H50" s="47">
        <f t="shared" si="4"/>
        <v>4640000</v>
      </c>
      <c r="I50" s="47">
        <f t="shared" si="4"/>
        <v>4640000</v>
      </c>
      <c r="J50" s="47">
        <f t="shared" si="4"/>
        <v>4640000</v>
      </c>
      <c r="K50" s="47">
        <f t="shared" si="4"/>
        <v>4640000</v>
      </c>
      <c r="L50" s="47">
        <f t="shared" si="4"/>
        <v>4640000</v>
      </c>
      <c r="M50" s="47"/>
    </row>
    <row r="52" spans="1:13" x14ac:dyDescent="0.3">
      <c r="A52" s="45" t="s">
        <v>244</v>
      </c>
    </row>
    <row r="53" spans="1:13" x14ac:dyDescent="0.3">
      <c r="A53" s="35" t="s">
        <v>241</v>
      </c>
      <c r="B53" s="43">
        <f>12000*12</f>
        <v>144000</v>
      </c>
      <c r="C53" s="43">
        <f t="shared" ref="C53:G53" si="5">12000*12</f>
        <v>144000</v>
      </c>
      <c r="D53" s="43">
        <f t="shared" si="5"/>
        <v>144000</v>
      </c>
      <c r="E53" s="43">
        <f t="shared" si="5"/>
        <v>144000</v>
      </c>
      <c r="F53" s="43">
        <f t="shared" si="5"/>
        <v>144000</v>
      </c>
      <c r="G53" s="43">
        <f t="shared" si="5"/>
        <v>144000</v>
      </c>
      <c r="H53" s="43">
        <f>24000*12</f>
        <v>288000</v>
      </c>
      <c r="I53" s="43">
        <f t="shared" ref="I53:L53" si="6">24000*12</f>
        <v>288000</v>
      </c>
      <c r="J53" s="43">
        <f t="shared" si="6"/>
        <v>288000</v>
      </c>
      <c r="K53" s="43">
        <f t="shared" si="6"/>
        <v>288000</v>
      </c>
      <c r="L53" s="43">
        <f t="shared" si="6"/>
        <v>288000</v>
      </c>
      <c r="M53" s="43"/>
    </row>
    <row r="54" spans="1:13" x14ac:dyDescent="0.3">
      <c r="A54" s="35" t="s">
        <v>242</v>
      </c>
      <c r="B54" s="43">
        <v>30000</v>
      </c>
      <c r="C54" s="43"/>
      <c r="D54" s="43">
        <v>30000</v>
      </c>
      <c r="E54" s="43"/>
      <c r="F54" s="43"/>
      <c r="G54" s="43"/>
      <c r="H54" s="43">
        <v>50000</v>
      </c>
      <c r="I54" s="43"/>
      <c r="J54" s="43"/>
      <c r="K54" s="43"/>
      <c r="L54" s="43"/>
      <c r="M54" s="43"/>
    </row>
    <row r="55" spans="1:13" x14ac:dyDescent="0.3">
      <c r="A55" s="35" t="s">
        <v>240</v>
      </c>
      <c r="B55" s="43">
        <v>10000</v>
      </c>
      <c r="C55" s="43"/>
      <c r="D55" s="43">
        <v>10000</v>
      </c>
      <c r="E55" s="43"/>
      <c r="F55" s="43">
        <v>30000</v>
      </c>
      <c r="G55" s="43"/>
      <c r="H55" s="43"/>
      <c r="I55" s="43"/>
      <c r="J55" s="43"/>
      <c r="K55" s="43"/>
      <c r="L55" s="43"/>
      <c r="M55" s="43"/>
    </row>
    <row r="56" spans="1:13" x14ac:dyDescent="0.3">
      <c r="A56" s="35" t="s">
        <v>245</v>
      </c>
      <c r="B56" s="43">
        <v>12000</v>
      </c>
      <c r="C56" s="43">
        <v>12000</v>
      </c>
      <c r="D56" s="43">
        <v>24000</v>
      </c>
      <c r="E56" s="43">
        <v>24000</v>
      </c>
      <c r="F56" s="43">
        <v>24000</v>
      </c>
      <c r="G56" s="43">
        <v>24000</v>
      </c>
      <c r="H56" s="43">
        <v>48000</v>
      </c>
      <c r="I56" s="43">
        <v>48000</v>
      </c>
      <c r="J56" s="43">
        <v>48000</v>
      </c>
      <c r="K56" s="43">
        <v>48000</v>
      </c>
      <c r="L56" s="43">
        <v>48000</v>
      </c>
      <c r="M56" s="43"/>
    </row>
    <row r="57" spans="1:13" x14ac:dyDescent="0.3">
      <c r="A57" s="35" t="s">
        <v>246</v>
      </c>
      <c r="B57" s="43">
        <v>12000</v>
      </c>
      <c r="C57" s="43">
        <v>12000</v>
      </c>
      <c r="D57" s="43">
        <v>24000</v>
      </c>
      <c r="E57" s="43">
        <v>24000</v>
      </c>
      <c r="F57" s="43">
        <v>24000</v>
      </c>
      <c r="G57" s="43">
        <v>24000</v>
      </c>
      <c r="H57" s="43">
        <v>48000</v>
      </c>
      <c r="I57" s="43">
        <v>48000</v>
      </c>
      <c r="J57" s="43">
        <v>48000</v>
      </c>
      <c r="K57" s="43">
        <v>48000</v>
      </c>
      <c r="L57" s="43">
        <v>48000</v>
      </c>
      <c r="M57" s="43"/>
    </row>
    <row r="58" spans="1:13" x14ac:dyDescent="0.3">
      <c r="A58" s="35" t="s">
        <v>247</v>
      </c>
      <c r="B58" s="43">
        <v>12000</v>
      </c>
      <c r="C58" s="43">
        <v>12000</v>
      </c>
      <c r="D58" s="43">
        <v>24000</v>
      </c>
      <c r="E58" s="43">
        <v>24000</v>
      </c>
      <c r="F58" s="43">
        <v>24000</v>
      </c>
      <c r="G58" s="43">
        <v>24000</v>
      </c>
      <c r="H58" s="43">
        <v>48000</v>
      </c>
      <c r="I58" s="43">
        <v>48000</v>
      </c>
      <c r="J58" s="43">
        <v>48000</v>
      </c>
      <c r="K58" s="43">
        <v>48000</v>
      </c>
      <c r="L58" s="43">
        <v>48000</v>
      </c>
      <c r="M58" s="43"/>
    </row>
    <row r="59" spans="1:13" x14ac:dyDescent="0.3">
      <c r="A59" s="35" t="s">
        <v>248</v>
      </c>
      <c r="B59" s="43">
        <v>12000</v>
      </c>
      <c r="C59" s="43">
        <v>12000</v>
      </c>
      <c r="D59" s="43">
        <v>24000</v>
      </c>
      <c r="E59" s="43">
        <v>24000</v>
      </c>
      <c r="F59" s="43">
        <v>24000</v>
      </c>
      <c r="G59" s="43">
        <v>24000</v>
      </c>
      <c r="H59" s="43">
        <v>48000</v>
      </c>
      <c r="I59" s="43">
        <v>48000</v>
      </c>
      <c r="J59" s="43">
        <v>48000</v>
      </c>
      <c r="K59" s="43">
        <v>48000</v>
      </c>
      <c r="L59" s="43">
        <v>48000</v>
      </c>
      <c r="M59" s="43"/>
    </row>
    <row r="61" spans="1:13" x14ac:dyDescent="0.3">
      <c r="A61" s="35" t="s">
        <v>249</v>
      </c>
      <c r="B61" s="48">
        <f>SUM(B53:B59)</f>
        <v>232000</v>
      </c>
      <c r="C61" s="48">
        <f t="shared" ref="C61:L61" si="7">SUM(C53:C59)</f>
        <v>192000</v>
      </c>
      <c r="D61" s="48">
        <f t="shared" si="7"/>
        <v>280000</v>
      </c>
      <c r="E61" s="48">
        <f t="shared" si="7"/>
        <v>240000</v>
      </c>
      <c r="F61" s="48">
        <f t="shared" si="7"/>
        <v>270000</v>
      </c>
      <c r="G61" s="48">
        <f t="shared" si="7"/>
        <v>240000</v>
      </c>
      <c r="H61" s="48">
        <f t="shared" si="7"/>
        <v>530000</v>
      </c>
      <c r="I61" s="48">
        <f t="shared" si="7"/>
        <v>480000</v>
      </c>
      <c r="J61" s="48">
        <f t="shared" si="7"/>
        <v>480000</v>
      </c>
      <c r="K61" s="48">
        <f t="shared" si="7"/>
        <v>480000</v>
      </c>
      <c r="L61" s="48">
        <f t="shared" si="7"/>
        <v>480000</v>
      </c>
      <c r="M61" s="48"/>
    </row>
    <row r="63" spans="1:13" s="46" customFormat="1" x14ac:dyDescent="0.3">
      <c r="A63" s="46" t="s">
        <v>262</v>
      </c>
      <c r="B63" s="47">
        <f>SUM(B50,B61)</f>
        <v>1312000</v>
      </c>
      <c r="C63" s="47">
        <f t="shared" ref="C63:G63" si="8">SUM(C50,C61)</f>
        <v>1352000</v>
      </c>
      <c r="D63" s="47">
        <f t="shared" si="8"/>
        <v>2160000</v>
      </c>
      <c r="E63" s="47">
        <f t="shared" si="8"/>
        <v>3370000</v>
      </c>
      <c r="F63" s="47">
        <f t="shared" si="8"/>
        <v>3850000</v>
      </c>
      <c r="G63" s="47">
        <f t="shared" si="8"/>
        <v>4580000</v>
      </c>
      <c r="H63" s="47">
        <f t="shared" ref="H63:L63" si="9">SUM(H50,H61)</f>
        <v>5170000</v>
      </c>
      <c r="I63" s="47">
        <f t="shared" si="9"/>
        <v>5120000</v>
      </c>
      <c r="J63" s="47">
        <f t="shared" si="9"/>
        <v>5120000</v>
      </c>
      <c r="K63" s="47">
        <f t="shared" si="9"/>
        <v>5120000</v>
      </c>
      <c r="L63" s="47">
        <f t="shared" si="9"/>
        <v>5120000</v>
      </c>
      <c r="M63" s="47"/>
    </row>
    <row r="64" spans="1:13" s="46" customFormat="1" x14ac:dyDescent="0.3">
      <c r="A64" s="46" t="s">
        <v>252</v>
      </c>
      <c r="B64" s="47">
        <f>B11-B63</f>
        <v>-1312000</v>
      </c>
      <c r="C64" s="47">
        <f t="shared" ref="C64:G64" si="10">C11-C63</f>
        <v>-1112000</v>
      </c>
      <c r="D64" s="47">
        <f t="shared" si="10"/>
        <v>-1440000</v>
      </c>
      <c r="E64" s="47">
        <f t="shared" si="10"/>
        <v>-1930000</v>
      </c>
      <c r="F64" s="47">
        <f t="shared" si="10"/>
        <v>-10000</v>
      </c>
      <c r="G64" s="47">
        <f t="shared" si="10"/>
        <v>3100000</v>
      </c>
      <c r="H64" s="47">
        <f t="shared" ref="H64" si="11">H11-H63</f>
        <v>10190000</v>
      </c>
      <c r="I64" s="47">
        <f t="shared" ref="I64" si="12">I11-I63</f>
        <v>17920000</v>
      </c>
      <c r="J64" s="47">
        <f t="shared" ref="J64" si="13">J11-J63</f>
        <v>29440000</v>
      </c>
      <c r="K64" s="47">
        <f t="shared" ref="K64" si="14">K11-K63</f>
        <v>46720000</v>
      </c>
      <c r="L64" s="47">
        <f t="shared" ref="L64" si="15">L11-L63</f>
        <v>72640000</v>
      </c>
      <c r="M64" s="47"/>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135</v>
      </c>
      <c r="C2" s="3"/>
      <c r="D2" s="27">
        <v>45230</v>
      </c>
    </row>
    <row r="3" spans="1:8" x14ac:dyDescent="0.35">
      <c r="A3" s="4">
        <v>45152</v>
      </c>
      <c r="B3" s="8" t="s">
        <v>130</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D37"/>
  <sheetViews>
    <sheetView workbookViewId="0">
      <selection activeCell="A3" sqref="A3:D3"/>
    </sheetView>
  </sheetViews>
  <sheetFormatPr defaultColWidth="25.54296875" defaultRowHeight="14.5" x14ac:dyDescent="0.35"/>
  <cols>
    <col min="2" max="2" width="34.54296875" customWidth="1"/>
    <col min="3" max="3" width="55.36328125" customWidth="1"/>
    <col min="4" max="4" width="53.81640625" customWidth="1"/>
  </cols>
  <sheetData>
    <row r="1" spans="1:4" s="25" customFormat="1" x14ac:dyDescent="0.35">
      <c r="A1" s="25" t="s">
        <v>267</v>
      </c>
      <c r="B1" s="25" t="s">
        <v>268</v>
      </c>
      <c r="C1" s="25" t="s">
        <v>269</v>
      </c>
      <c r="D1" s="25" t="s">
        <v>266</v>
      </c>
    </row>
    <row r="2" spans="1:4" s="25" customFormat="1" x14ac:dyDescent="0.35">
      <c r="A2" s="49" t="s">
        <v>270</v>
      </c>
      <c r="B2" s="49" t="s">
        <v>263</v>
      </c>
      <c r="C2" s="49" t="s">
        <v>264</v>
      </c>
      <c r="D2" s="49" t="s">
        <v>265</v>
      </c>
    </row>
    <row r="3" spans="1:4" s="25" customFormat="1" x14ac:dyDescent="0.35">
      <c r="A3" s="49" t="s">
        <v>271</v>
      </c>
      <c r="B3" s="49" t="s">
        <v>272</v>
      </c>
      <c r="C3" s="49" t="s">
        <v>273</v>
      </c>
      <c r="D3" s="49" t="s">
        <v>278</v>
      </c>
    </row>
    <row r="4" spans="1:4" s="25" customFormat="1" x14ac:dyDescent="0.35">
      <c r="A4" s="49"/>
      <c r="B4" s="49"/>
      <c r="C4" s="49"/>
      <c r="D4" s="49"/>
    </row>
    <row r="5" spans="1:4" s="25" customFormat="1" x14ac:dyDescent="0.35"/>
    <row r="6" spans="1:4" s="25" customFormat="1" x14ac:dyDescent="0.35">
      <c r="A6" s="49"/>
      <c r="B6" s="49"/>
      <c r="C6" s="49"/>
      <c r="D6" s="49"/>
    </row>
    <row r="7" spans="1:4" s="25" customFormat="1" x14ac:dyDescent="0.35">
      <c r="A7" s="49"/>
      <c r="B7" s="49"/>
      <c r="C7" s="49"/>
      <c r="D7" s="49"/>
    </row>
    <row r="8" spans="1:4" s="25" customFormat="1" x14ac:dyDescent="0.35">
      <c r="C8" s="49"/>
      <c r="D8" s="49"/>
    </row>
    <row r="9" spans="1:4" s="25" customFormat="1" x14ac:dyDescent="0.35">
      <c r="C9" s="49"/>
      <c r="D9" s="49"/>
    </row>
    <row r="10" spans="1:4" x14ac:dyDescent="0.35">
      <c r="A10" s="49" t="s">
        <v>276</v>
      </c>
      <c r="B10" s="49" t="s">
        <v>274</v>
      </c>
      <c r="C10" s="49" t="s">
        <v>275</v>
      </c>
      <c r="D10" s="49" t="s">
        <v>277</v>
      </c>
    </row>
    <row r="11" spans="1:4" x14ac:dyDescent="0.35">
      <c r="A11" s="49" t="s">
        <v>279</v>
      </c>
      <c r="B11" s="49" t="s">
        <v>280</v>
      </c>
      <c r="C11" s="50"/>
      <c r="D11" s="50"/>
    </row>
    <row r="12" spans="1:4" x14ac:dyDescent="0.35">
      <c r="A12" s="49" t="s">
        <v>279</v>
      </c>
      <c r="B12" s="49" t="s">
        <v>281</v>
      </c>
      <c r="C12" s="50"/>
      <c r="D12" s="50"/>
    </row>
    <row r="13" spans="1:4" x14ac:dyDescent="0.35">
      <c r="A13" s="49" t="s">
        <v>279</v>
      </c>
      <c r="B13" s="50" t="s">
        <v>282</v>
      </c>
      <c r="C13" s="50"/>
      <c r="D13" s="50"/>
    </row>
    <row r="14" spans="1:4" x14ac:dyDescent="0.35">
      <c r="A14" s="50"/>
      <c r="B14" s="50"/>
      <c r="C14" s="50"/>
      <c r="D14" s="50"/>
    </row>
    <row r="15" spans="1:4" x14ac:dyDescent="0.35">
      <c r="A15" s="50"/>
      <c r="B15" s="50"/>
      <c r="C15" s="50"/>
      <c r="D15" s="50"/>
    </row>
    <row r="16" spans="1:4" x14ac:dyDescent="0.35">
      <c r="A16" s="50"/>
      <c r="B16" s="25"/>
      <c r="C16" s="25"/>
      <c r="D16" s="25"/>
    </row>
    <row r="17" spans="1:1" x14ac:dyDescent="0.35">
      <c r="A17" s="50"/>
    </row>
    <row r="18" spans="1:1" x14ac:dyDescent="0.35">
      <c r="A18" s="50"/>
    </row>
    <row r="19" spans="1:1" x14ac:dyDescent="0.35">
      <c r="A19" s="50"/>
    </row>
    <row r="20" spans="1:1" x14ac:dyDescent="0.35">
      <c r="A20" s="50"/>
    </row>
    <row r="21" spans="1:1" x14ac:dyDescent="0.35">
      <c r="A21" s="50"/>
    </row>
    <row r="22" spans="1:1" x14ac:dyDescent="0.35">
      <c r="A22" s="50"/>
    </row>
    <row r="23" spans="1:1" x14ac:dyDescent="0.35">
      <c r="A23" s="50"/>
    </row>
    <row r="24" spans="1:1" x14ac:dyDescent="0.35">
      <c r="A24" s="50"/>
    </row>
    <row r="25" spans="1:1" x14ac:dyDescent="0.35">
      <c r="A25" s="50"/>
    </row>
    <row r="26" spans="1:1" x14ac:dyDescent="0.35">
      <c r="A26" s="50"/>
    </row>
    <row r="27" spans="1:1" x14ac:dyDescent="0.35">
      <c r="A27" s="50"/>
    </row>
    <row r="28" spans="1:1" x14ac:dyDescent="0.35">
      <c r="A28" s="50"/>
    </row>
    <row r="29" spans="1:1" x14ac:dyDescent="0.35">
      <c r="A29" s="50"/>
    </row>
    <row r="30" spans="1:1" x14ac:dyDescent="0.35">
      <c r="A30" s="50"/>
    </row>
    <row r="31" spans="1:1" x14ac:dyDescent="0.35">
      <c r="A31" s="50"/>
    </row>
    <row r="32" spans="1:1" x14ac:dyDescent="0.35">
      <c r="A32" s="50"/>
    </row>
    <row r="33" spans="1:1" x14ac:dyDescent="0.35">
      <c r="A33" s="50"/>
    </row>
    <row r="34" spans="1:1" x14ac:dyDescent="0.35">
      <c r="A34" s="50"/>
    </row>
    <row r="35" spans="1:1" x14ac:dyDescent="0.35">
      <c r="A35" s="50"/>
    </row>
    <row r="36" spans="1:1" x14ac:dyDescent="0.35">
      <c r="A36" s="50"/>
    </row>
    <row r="37" spans="1:1" x14ac:dyDescent="0.35">
      <c r="A37"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51" t="s">
        <v>46</v>
      </c>
      <c r="B1" s="51"/>
    </row>
    <row r="2" spans="1:2" x14ac:dyDescent="0.35">
      <c r="A2" t="s">
        <v>47</v>
      </c>
      <c r="B2" t="s">
        <v>52</v>
      </c>
    </row>
    <row r="3" spans="1:2" x14ac:dyDescent="0.35">
      <c r="A3" t="s">
        <v>59</v>
      </c>
      <c r="B3" t="s">
        <v>48</v>
      </c>
    </row>
    <row r="5" spans="1:2" x14ac:dyDescent="0.35">
      <c r="A5" s="51" t="s">
        <v>49</v>
      </c>
      <c r="B5" s="5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133</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IndividualESG</vt:lpstr>
      <vt:lpstr>MVPFeatures</vt:lpstr>
      <vt:lpstr>Costs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2023-11-06T04:27:09Z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