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9525" activeTab="5"/>
  </bookViews>
  <sheets>
    <sheet name="Master Test List" sheetId="1" r:id="rId1"/>
    <sheet name="Sortable List" sheetId="2" r:id="rId2"/>
    <sheet name="Completed Items" sheetId="3" r:id="rId3"/>
    <sheet name="Eggplant Scripts" sheetId="4" r:id="rId4"/>
    <sheet name="Test Results" sheetId="5" r:id="rId5"/>
    <sheet name="Results Analysis" sheetId="6" r:id="rId6"/>
    <sheet name="Results Graphed" sheetId="7" r:id="rId7"/>
    <sheet name="Graph - Test Breakdown" sheetId="9" r:id="rId8"/>
  </sheets>
  <definedNames>
    <definedName name="_xlnm._FilterDatabase" localSheetId="2" hidden="1">'Completed Items'!$A$3:$G$3</definedName>
    <definedName name="_xlnm._FilterDatabase" localSheetId="5" hidden="1">'Results Analysis'!$N$67:$P$75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6" l="1"/>
  <c r="F45" i="6"/>
  <c r="F30" i="6"/>
  <c r="F38" i="5"/>
  <c r="F36" i="5"/>
  <c r="F34" i="5"/>
  <c r="E36" i="5" l="1"/>
  <c r="P71" i="6"/>
  <c r="P70" i="6"/>
  <c r="P73" i="6"/>
  <c r="P74" i="6"/>
  <c r="P69" i="6"/>
  <c r="P75" i="6"/>
  <c r="P72" i="6"/>
  <c r="P68" i="6"/>
  <c r="D60" i="6"/>
  <c r="K60" i="6"/>
  <c r="J60" i="6"/>
  <c r="I60" i="6"/>
  <c r="H60" i="6"/>
  <c r="K45" i="6"/>
  <c r="J45" i="6"/>
  <c r="I45" i="6"/>
  <c r="H45" i="6"/>
  <c r="K15" i="6" l="1"/>
  <c r="K30" i="6"/>
  <c r="K62" i="6" s="1"/>
  <c r="J30" i="6"/>
  <c r="I30" i="6"/>
  <c r="H30" i="6"/>
  <c r="H15" i="6" l="1"/>
  <c r="H62" i="6" s="1"/>
  <c r="I15" i="6"/>
  <c r="I62" i="6" s="1"/>
  <c r="J15" i="6"/>
  <c r="J62" i="6" s="1"/>
  <c r="D45" i="6"/>
  <c r="E60" i="6"/>
  <c r="E30" i="6"/>
  <c r="M30" i="6" s="1"/>
  <c r="D30" i="6"/>
  <c r="F59" i="6"/>
  <c r="F29" i="6"/>
  <c r="F58" i="6"/>
  <c r="F28" i="6"/>
  <c r="F57" i="6"/>
  <c r="F27" i="6"/>
  <c r="F56" i="6"/>
  <c r="F26" i="6"/>
  <c r="F55" i="6"/>
  <c r="F25" i="6"/>
  <c r="F54" i="6"/>
  <c r="F24" i="6"/>
  <c r="F53" i="6"/>
  <c r="F23" i="6"/>
  <c r="F52" i="6"/>
  <c r="F22" i="6"/>
  <c r="F51" i="6"/>
  <c r="F21" i="6"/>
  <c r="F50" i="6"/>
  <c r="F20" i="6"/>
  <c r="F49" i="6"/>
  <c r="F19" i="6"/>
  <c r="F48" i="6"/>
  <c r="F18" i="6"/>
  <c r="E45" i="6"/>
  <c r="M45" i="6" s="1"/>
  <c r="E15" i="6"/>
  <c r="D15" i="6"/>
  <c r="F44" i="6"/>
  <c r="F14" i="6"/>
  <c r="F43" i="6"/>
  <c r="F13" i="6"/>
  <c r="F42" i="6"/>
  <c r="F12" i="6"/>
  <c r="F41" i="6"/>
  <c r="F11" i="6"/>
  <c r="F40" i="6"/>
  <c r="F10" i="6"/>
  <c r="F39" i="6"/>
  <c r="F9" i="6"/>
  <c r="F38" i="6"/>
  <c r="F8" i="6"/>
  <c r="F37" i="6"/>
  <c r="F7" i="6"/>
  <c r="F36" i="6"/>
  <c r="F6" i="6"/>
  <c r="F35" i="6"/>
  <c r="F5" i="6"/>
  <c r="F34" i="6"/>
  <c r="F4" i="6"/>
  <c r="F33" i="6"/>
  <c r="F3" i="6"/>
  <c r="D36" i="5"/>
  <c r="I19" i="5"/>
  <c r="I20" i="5"/>
  <c r="I21" i="5"/>
  <c r="I22" i="5"/>
  <c r="I23" i="5"/>
  <c r="I24" i="5"/>
  <c r="I25" i="5"/>
  <c r="I26" i="5"/>
  <c r="I27" i="5"/>
  <c r="I28" i="5"/>
  <c r="I29" i="5"/>
  <c r="H30" i="5"/>
  <c r="E34" i="5" s="1"/>
  <c r="I18" i="5"/>
  <c r="I14" i="5"/>
  <c r="I13" i="5"/>
  <c r="H15" i="5"/>
  <c r="I15" i="5" s="1"/>
  <c r="I12" i="5"/>
  <c r="I11" i="5"/>
  <c r="I10" i="5"/>
  <c r="I9" i="5"/>
  <c r="M62" i="6" l="1"/>
  <c r="F15" i="6"/>
  <c r="M15" i="6"/>
  <c r="M60" i="6"/>
  <c r="I30" i="5"/>
  <c r="I4" i="5"/>
  <c r="I5" i="5"/>
  <c r="I6" i="5"/>
  <c r="I7" i="5"/>
  <c r="I8" i="5"/>
  <c r="I3" i="5" l="1"/>
  <c r="E32" i="5"/>
  <c r="D32" i="5"/>
  <c r="E30" i="5"/>
  <c r="D30" i="5"/>
  <c r="F29" i="5"/>
  <c r="F28" i="5"/>
  <c r="F27" i="5"/>
  <c r="F26" i="5"/>
  <c r="F25" i="5"/>
  <c r="F30" i="5" l="1"/>
  <c r="F24" i="5"/>
  <c r="E15" i="5" l="1"/>
  <c r="D15" i="5"/>
  <c r="F18" i="5"/>
  <c r="F19" i="5"/>
  <c r="F20" i="5"/>
  <c r="F21" i="5"/>
  <c r="F22" i="5"/>
  <c r="F23" i="5"/>
  <c r="F4" i="5"/>
  <c r="F5" i="5"/>
  <c r="F6" i="5"/>
  <c r="F7" i="5"/>
  <c r="F8" i="5"/>
  <c r="F9" i="5"/>
  <c r="F10" i="5"/>
  <c r="F11" i="5"/>
  <c r="F12" i="5"/>
  <c r="F13" i="5"/>
  <c r="F14" i="5"/>
  <c r="F3" i="5"/>
  <c r="F32" i="5" l="1"/>
  <c r="F15" i="5"/>
  <c r="E36" i="4"/>
  <c r="F36" i="4" l="1"/>
  <c r="F23" i="4"/>
  <c r="F24" i="4"/>
  <c r="F25" i="4"/>
  <c r="F26" i="4"/>
  <c r="F27" i="4"/>
  <c r="F28" i="4"/>
  <c r="F29" i="4"/>
  <c r="F30" i="4"/>
  <c r="F31" i="4"/>
  <c r="F32" i="4"/>
  <c r="F35" i="4"/>
  <c r="F22" i="4"/>
  <c r="F17" i="4"/>
  <c r="F4" i="4"/>
  <c r="F5" i="4"/>
  <c r="F6" i="4"/>
  <c r="F9" i="4"/>
  <c r="F10" i="4"/>
  <c r="F11" i="4"/>
  <c r="F12" i="4"/>
  <c r="F13" i="4"/>
  <c r="F14" i="4"/>
  <c r="F15" i="4"/>
  <c r="F16" i="4"/>
  <c r="F3" i="4"/>
  <c r="C36" i="4" l="1"/>
  <c r="C17" i="4" l="1"/>
  <c r="M4" i="3" l="1"/>
  <c r="M5" i="3"/>
  <c r="K6" i="3"/>
  <c r="M3" i="3"/>
  <c r="J6" i="3"/>
  <c r="F7" i="1"/>
  <c r="F6" i="1"/>
  <c r="F5" i="1"/>
  <c r="F4" i="1"/>
  <c r="F8" i="1"/>
  <c r="M6" i="3" l="1"/>
</calcChain>
</file>

<file path=xl/sharedStrings.xml><?xml version="1.0" encoding="utf-8"?>
<sst xmlns="http://schemas.openxmlformats.org/spreadsheetml/2006/main" count="1001" uniqueCount="233">
  <si>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</si>
  <si>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</si>
  <si>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</si>
  <si>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</si>
  <si>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</si>
  <si>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</si>
  <si>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</si>
  <si>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</si>
  <si>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</si>
  <si>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</si>
  <si>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</si>
  <si>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</si>
  <si>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</si>
  <si>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</si>
  <si>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</si>
  <si>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</si>
  <si>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</si>
  <si>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</si>
  <si>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</si>
  <si>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</si>
  <si>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</si>
  <si>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</si>
  <si>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</si>
  <si>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</si>
  <si>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</si>
  <si>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</si>
  <si>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</si>
  <si>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</si>
  <si>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</si>
  <si>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</si>
  <si>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</si>
  <si>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</si>
  <si>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</si>
  <si>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</si>
  <si>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</si>
  <si>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</si>
  <si>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</si>
  <si>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</si>
  <si>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</si>
  <si>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</si>
  <si>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</si>
  <si>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</si>
  <si>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</si>
  <si>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</si>
  <si>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</si>
  <si>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</si>
  <si>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</si>
  <si>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</si>
  <si>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</si>
  <si>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</si>
  <si>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</si>
  <si>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</si>
  <si>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</si>
  <si>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</si>
  <si>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</si>
  <si>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</si>
  <si>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</si>
  <si>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</si>
  <si>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</si>
  <si>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</si>
  <si>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</si>
  <si>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</si>
  <si>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</si>
  <si>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</si>
  <si>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</si>
  <si>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</si>
  <si>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</si>
  <si>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</si>
  <si>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</si>
  <si>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</si>
  <si>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</si>
  <si>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</si>
  <si>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</si>
  <si>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</si>
  <si>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</si>
  <si>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</si>
  <si>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</si>
  <si>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</si>
  <si>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</si>
  <si>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</si>
  <si>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</si>
  <si>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</si>
  <si>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</si>
  <si>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</si>
  <si>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</si>
  <si>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</si>
  <si>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</si>
  <si>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</si>
  <si>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</si>
  <si>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</si>
  <si>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</si>
  <si>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</si>
  <si>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</si>
  <si>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</si>
  <si>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</si>
  <si>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</si>
  <si>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</si>
  <si>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</si>
  <si>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</si>
  <si>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</si>
  <si>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</si>
  <si>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</si>
  <si>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</si>
  <si>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</si>
  <si>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</si>
  <si>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</si>
  <si>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</si>
  <si>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</si>
  <si>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</si>
  <si>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</si>
  <si>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</si>
  <si>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</si>
  <si>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</si>
  <si>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</si>
  <si>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</si>
  <si>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</si>
  <si>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</si>
  <si>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</si>
  <si>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</si>
  <si>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</si>
  <si>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</si>
  <si>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</si>
  <si>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6-11-2013</t>
  </si>
  <si>
    <t>6-12-2012</t>
  </si>
  <si>
    <t>6-12-2013</t>
  </si>
  <si>
    <t>6-13-2013</t>
  </si>
  <si>
    <t>Uses browser to visit Top 5 websites by traffic.</t>
  </si>
  <si>
    <t>Eggplant Scripts</t>
  </si>
  <si>
    <t>09+08</t>
  </si>
  <si>
    <t>Tests covered</t>
  </si>
  <si>
    <t>Test functions</t>
  </si>
  <si>
    <t>Contacts</t>
  </si>
  <si>
    <t>Build</t>
  </si>
  <si>
    <t>30+33+35</t>
  </si>
  <si>
    <t>Apps</t>
  </si>
  <si>
    <t>37+39</t>
  </si>
  <si>
    <t>Calendar</t>
  </si>
  <si>
    <t>38+40</t>
  </si>
  <si>
    <t>Alarm</t>
  </si>
  <si>
    <t>44+45+46</t>
  </si>
  <si>
    <t>In Progress</t>
  </si>
  <si>
    <t>47+48+49</t>
  </si>
  <si>
    <t>Rec Audio</t>
  </si>
  <si>
    <t>Rec Video</t>
  </si>
  <si>
    <t>Rec Image</t>
  </si>
  <si>
    <t>50+51+52</t>
  </si>
  <si>
    <t>Video Stream</t>
  </si>
  <si>
    <t>54+55+56</t>
  </si>
  <si>
    <t>Play Music</t>
  </si>
  <si>
    <t>Set wallpaper</t>
  </si>
  <si>
    <t>61+26+24+25+62+63</t>
  </si>
  <si>
    <t>Browser</t>
  </si>
  <si>
    <t>65+66</t>
  </si>
  <si>
    <t>Menu Nav</t>
  </si>
  <si>
    <t>WiFi</t>
  </si>
  <si>
    <t>NFC</t>
  </si>
  <si>
    <t>Schedules</t>
  </si>
  <si>
    <t>2G Call</t>
  </si>
  <si>
    <t>3G Call</t>
  </si>
  <si>
    <t>2G Call from History</t>
  </si>
  <si>
    <t>3G Call from History</t>
  </si>
  <si>
    <t>SMS Max Chars</t>
  </si>
  <si>
    <t>MMS Audio</t>
  </si>
  <si>
    <t>MMS Video</t>
  </si>
  <si>
    <t>MMS Image</t>
  </si>
  <si>
    <t>Email no attach</t>
  </si>
  <si>
    <t>Email with attach</t>
  </si>
  <si>
    <t>Phone Dial</t>
  </si>
  <si>
    <t>6-25-2013</t>
  </si>
  <si>
    <t>Requires USB set up.</t>
  </si>
  <si>
    <t>6-26-2013</t>
  </si>
  <si>
    <t>Bluetooth</t>
  </si>
  <si>
    <t>Hotspot</t>
  </si>
  <si>
    <t>Tether</t>
  </si>
  <si>
    <t>Awaiting bug fixes</t>
  </si>
  <si>
    <t>Awaiting Motorola/ProtoTest design analysis.</t>
  </si>
  <si>
    <t>Awaiting design analysis</t>
  </si>
  <si>
    <t>AT&amp;T Iterations</t>
  </si>
  <si>
    <t>Exe Time (m:s)</t>
  </si>
  <si>
    <t>Total Time (m:s)</t>
  </si>
  <si>
    <t>51 hours, 19 min</t>
  </si>
  <si>
    <t>12 hours, 31 min</t>
  </si>
  <si>
    <t>Run 1 Pass</t>
  </si>
  <si>
    <t>Pass %</t>
  </si>
  <si>
    <t>Scripts</t>
  </si>
  <si>
    <t>Run 2 Pass</t>
  </si>
  <si>
    <t>Total tests (Iterations - Run 1)</t>
  </si>
  <si>
    <t>Total scripts (all scripts being executed )</t>
  </si>
  <si>
    <t>Total tests (Iterations -Total)</t>
  </si>
  <si>
    <t>Total tests (Iterations - Run 2)</t>
  </si>
  <si>
    <t>Scripting Error</t>
  </si>
  <si>
    <t>Device Error</t>
  </si>
  <si>
    <t>Network Error</t>
  </si>
  <si>
    <t>Improved script quality.  Refined script to make future analysis easier.</t>
  </si>
  <si>
    <t>Explanation</t>
  </si>
  <si>
    <t>Browser App crashed.</t>
  </si>
  <si>
    <t>No action taken on scripts.</t>
  </si>
  <si>
    <t>Video did not load after triggering video stream.</t>
  </si>
  <si>
    <t>Call History only loads after 10+ seconds after blackscreen.</t>
  </si>
  <si>
    <t>Errors accounted for</t>
  </si>
  <si>
    <t>Script did not scroll down far enough to receive new message.</t>
  </si>
  <si>
    <t>Improved script quality.</t>
  </si>
  <si>
    <t>Other Error</t>
  </si>
  <si>
    <t>EggPlant memory issue - contact data was lost.</t>
  </si>
  <si>
    <t>Wifi list changed during split second transition between finding wifi network screen element and selecting wifi network.</t>
  </si>
  <si>
    <t>Error Totals</t>
  </si>
  <si>
    <t>Tests Passed</t>
  </si>
  <si>
    <t>State reset logic did account for this particular state.</t>
  </si>
  <si>
    <t>Message did not arrive within 60 seconds.  In 1 instance, text message did not arrive within 60 seconds.</t>
  </si>
  <si>
    <t>Script did not scroll down far enough to receive new message.  In 5 instances, text message did not arrive within 60 seconds.</t>
  </si>
  <si>
    <t>State reset logic did account for this particular state.  In 1 instance, text message did not arrive within 60 seconds.</t>
  </si>
  <si>
    <t>Reference video captured of error.</t>
  </si>
  <si>
    <t>No action taken on scripts.  Image automatically captured of error.</t>
  </si>
  <si>
    <t>Tests Failed</t>
  </si>
  <si>
    <t>Tests Failed - Scripting</t>
  </si>
  <si>
    <t>Tests Failed - Device</t>
  </si>
  <si>
    <t>Tests Failed - Network</t>
  </si>
  <si>
    <t>Tests Failed - Other</t>
  </si>
  <si>
    <t>Improved script quality.  Potential issue with email spam.</t>
  </si>
  <si>
    <t>Scripting Error - Text messaging app - insufficient scrolling.</t>
  </si>
  <si>
    <t>Scripting Error - Text messaging app - insufficient state reset logic.</t>
  </si>
  <si>
    <t>Scripting Error - Wifi list changed during split second transition.</t>
  </si>
  <si>
    <t>Device Error - App failure</t>
  </si>
  <si>
    <t>Device Error - Call History only loads after 10+ seconds after blackscreen.</t>
  </si>
  <si>
    <t>Network Error - Video did not load.</t>
  </si>
  <si>
    <t>Network Error - Message did not arrive within 60 seconds.</t>
  </si>
  <si>
    <t>Other Error - EggPlant memory issue - contact data was lost.</t>
  </si>
  <si>
    <t>Error</t>
  </si>
  <si>
    <t>% of Total</t>
  </si>
  <si>
    <t>#</t>
  </si>
  <si>
    <t>Device Error - App failure.</t>
  </si>
  <si>
    <t>RUN 1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</si>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</sst>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2" xfId="0" applyFill="1" applyBorder="1" applyAlignment="1">
      <alignment horizontal="center" vertical="center"/>
    </xf>
    <xf numFmtId="9" fontId="0" fillId="0" borderId="0" xfId="1" applyFont="1" applyBorder="1"/>
    <xf numFmtId="9" fontId="3" fillId="0" borderId="0" xfId="1" applyFont="1" applyFill="1" applyBorder="1" applyAlignment="1">
      <alignment horizontal="right" vertical="center"/>
    </xf>
    <xf numFmtId="10" fontId="0" fillId="0" borderId="0" xfId="1" applyNumberFormat="1" applyFont="1"/>
    <xf numFmtId="0" fontId="1" fillId="0" borderId="0" xfId="0" applyFont="1" applyAlignment="1">
      <alignment horizontal="left" vertical="center"/>
    </xf>
    <xf numFmtId="10" fontId="1" fillId="0" borderId="0" xfId="1" applyNumberFormat="1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'Results Graphed'!$A$1:$A$2</c:f>
              <c:strCache>
                <c:ptCount val="2"/>
                <c:pt idx="0">
                  <c:v>Tests Failed</c:v>
                </c:pt>
                <c:pt idx="1">
                  <c:v>Tests Passed</c:v>
                </c:pt>
              </c:strCache>
            </c:strRef>
          </c:cat>
          <c:val>
            <c:numRef>
              <c:f>'Results Graphed'!$B$1:$B$2</c:f>
              <c:numCache>
                <c:formatCode>General</c:formatCode>
                <c:ptCount val="2"/>
                <c:pt idx="0">
                  <c:v>558</c:v>
                </c:pt>
                <c:pt idx="1">
                  <c:v>940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chemeClr val="accent3"/>
              </a:solidFill>
            </c:spPr>
          </c:dPt>
          <c:dLbls>
            <c:dLbl>
              <c:idx val="0"/>
              <c:layout>
                <c:manualLayout>
                  <c:x val="8.6117297698589459E-2"/>
                  <c:y val="1.68776221778157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0362929578123448"/>
                  <c:y val="7.87622177876587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7.7208377905991263E-2"/>
                  <c:y val="0.130947089472479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Tests Failed - Network, 8, 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4847809948032665E-2"/>
                  <c:y val="0.171879870974852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9391239792130658E-3"/>
                  <c:y val="-0.286919577022867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'Results Graphed'!$A$4:$A$8</c:f>
              <c:strCache>
                <c:ptCount val="5"/>
                <c:pt idx="0">
                  <c:v>Tests Failed - Scripting</c:v>
                </c:pt>
                <c:pt idx="1">
                  <c:v>Tests Failed - Device</c:v>
                </c:pt>
                <c:pt idx="2">
                  <c:v>Tests Failed - Network</c:v>
                </c:pt>
                <c:pt idx="3">
                  <c:v>Tests Failed - Other</c:v>
                </c:pt>
                <c:pt idx="4">
                  <c:v>Tests Passed</c:v>
                </c:pt>
              </c:strCache>
            </c:strRef>
          </c:cat>
          <c:val>
            <c:numRef>
              <c:f>'Results Graphed'!$B$4:$B$8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8</c:v>
                </c:pt>
                <c:pt idx="3">
                  <c:v>200</c:v>
                </c:pt>
                <c:pt idx="4">
                  <c:v>940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chemeClr val="accent3"/>
              </a:solidFill>
            </c:spPr>
          </c:dPt>
          <c:dLbls>
            <c:dLbl>
              <c:idx val="1"/>
              <c:layout>
                <c:manualLayout>
                  <c:x val="0.19797979797979798"/>
                  <c:y val="-4.45709670906521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2121212121212121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2121212121212121E-2"/>
                  <c:y val="-5.00782354128810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'Results Graphed'!$A$11:$A$14</c:f>
              <c:strCache>
                <c:ptCount val="4"/>
                <c:pt idx="0">
                  <c:v>Scripting Error</c:v>
                </c:pt>
                <c:pt idx="1">
                  <c:v>Device Error</c:v>
                </c:pt>
                <c:pt idx="2">
                  <c:v>Network Error</c:v>
                </c:pt>
                <c:pt idx="3">
                  <c:v>Other Error</c:v>
                </c:pt>
              </c:strCache>
            </c:strRef>
          </c:cat>
          <c:val>
            <c:numRef>
              <c:f>'Results Graphed'!$B$11:$B$14</c:f>
              <c:numCache>
                <c:formatCode>General</c:formatCode>
                <c:ptCount val="4"/>
                <c:pt idx="0">
                  <c:v>177</c:v>
                </c:pt>
                <c:pt idx="1">
                  <c:v>173</c:v>
                </c:pt>
                <c:pt idx="2">
                  <c:v>8</c:v>
                </c:pt>
                <c:pt idx="3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8.9864126100259567E-2"/>
                  <c:y val="1.98989927703080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9.7075738460869185E-2"/>
                  <c:y val="3.70311833764461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4120009860645872E-2"/>
                  <c:y val="-1.72269441049110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0024680616580386"/>
                  <c:y val="0.21060443256867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1910886829754019E-2"/>
                  <c:y val="-2.46268133450827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Device Error - Call History issue., 172, 31%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5.3538860128671761E-2"/>
                  <c:y val="-5.08113742099927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13213768168481702"/>
                  <c:y val="-0.3558543449216862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0.10063137135482374"/>
                  <c:y val="-5.31370040838758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'Results Graphed'!$A$17:$A$24</c:f>
              <c:strCache>
                <c:ptCount val="8"/>
                <c:pt idx="0">
                  <c:v>Scripting Error - Text messaging app - insufficient scrolling.</c:v>
                </c:pt>
                <c:pt idx="1">
                  <c:v>Scripting Error - Text messaging app - insufficient state reset logic.</c:v>
                </c:pt>
                <c:pt idx="2">
                  <c:v>Scripting Error - Wifi list changed during split second transition.</c:v>
                </c:pt>
                <c:pt idx="3">
                  <c:v>Device Error - App failure</c:v>
                </c:pt>
                <c:pt idx="4">
                  <c:v>Device Error - Call History only loads after 10+ seconds after blackscreen.</c:v>
                </c:pt>
                <c:pt idx="5">
                  <c:v>Network Error - Video did not load.</c:v>
                </c:pt>
                <c:pt idx="6">
                  <c:v>Network Error - Message did not arrive within 60 seconds.</c:v>
                </c:pt>
                <c:pt idx="7">
                  <c:v>Other Error - EggPlant memory issue - contact data was lost.</c:v>
                </c:pt>
              </c:strCache>
            </c:strRef>
          </c:cat>
          <c:val>
            <c:numRef>
              <c:f>'Results Graphed'!$B$17:$B$24</c:f>
              <c:numCache>
                <c:formatCode>General</c:formatCode>
                <c:ptCount val="8"/>
                <c:pt idx="0">
                  <c:v>73</c:v>
                </c:pt>
                <c:pt idx="1">
                  <c:v>99</c:v>
                </c:pt>
                <c:pt idx="2">
                  <c:v>5</c:v>
                </c:pt>
                <c:pt idx="3">
                  <c:v>1</c:v>
                </c:pt>
                <c:pt idx="4">
                  <c:v>172</c:v>
                </c:pt>
                <c:pt idx="5">
                  <c:v>1</c:v>
                </c:pt>
                <c:pt idx="6">
                  <c:v>7</c:v>
                </c:pt>
                <c:pt idx="7">
                  <c:v>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2"/>
              </a:solidFill>
            </c:spPr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6"/>
            <c:bubble3D val="0"/>
            <c:spPr>
              <a:solidFill>
                <a:schemeClr val="accent6"/>
              </a:solidFill>
            </c:spPr>
          </c:dPt>
          <c:dPt>
            <c:idx val="7"/>
            <c:bubble3D val="0"/>
            <c:spPr>
              <a:solidFill>
                <a:schemeClr val="accent4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Lbls>
            <c:dLbl>
              <c:idx val="0"/>
              <c:layout>
                <c:manualLayout>
                  <c:x val="0.12122075330500601"/>
                  <c:y val="-4.3110792969060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Scripting Error - Text messaging app - insufficient scrolling, (73), (4.87%)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. </c:separator>
            </c:dLbl>
            <c:dLbl>
              <c:idx val="1"/>
              <c:layout>
                <c:manualLayout>
                  <c:x val="3.9345537741054912E-2"/>
                  <c:y val="-6.8694822238129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Scripting Error - Text messaging app - insufficient state reset logic, (99), (6.61%)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8866834795482854E-2"/>
                  <c:y val="-6.90046925952437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Scripting Error - Wifi list changed during split second transition, (5), (0.33%)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6469980738816108E-2"/>
                  <c:y val="4.23938598584267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Device Error - App failure, (1), (0.07%)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9311501297337402E-3"/>
                  <c:y val="-3.895553964845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Device Error - Call History only loads after 10+ seconds after blackscreen, (172), (11.48%)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. </c:separator>
            </c:dLbl>
            <c:dLbl>
              <c:idx val="5"/>
              <c:layout>
                <c:manualLayout>
                  <c:x val="1.021474355236459E-2"/>
                  <c:y val="-3.4655372623876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Network Error - Video did not load, (1), (0.07%)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5675331331968426E-2"/>
                  <c:y val="3.47215461703650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Network Error - Message did not arrive within 60 seconds, (7), (0.47%)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7.7355805830731358E-2"/>
                  <c:y val="-6.952994512049630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Error - EggPlant memory issue - contact data was lost, (200), (13.35%)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4.3993232201244674E-3"/>
                  <c:y val="-4.4327050027837427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Tests Passed, (940), (62.75%)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'Results Graphed'!$A$17:$A$25</c:f>
              <c:strCache>
                <c:ptCount val="9"/>
                <c:pt idx="0">
                  <c:v>Scripting Error - Text messaging app - insufficient scrolling.</c:v>
                </c:pt>
                <c:pt idx="1">
                  <c:v>Scripting Error - Text messaging app - insufficient state reset logic.</c:v>
                </c:pt>
                <c:pt idx="2">
                  <c:v>Scripting Error - Wifi list changed during split second transition.</c:v>
                </c:pt>
                <c:pt idx="3">
                  <c:v>Device Error - App failure</c:v>
                </c:pt>
                <c:pt idx="4">
                  <c:v>Device Error - Call History only loads after 10+ seconds after blackscreen.</c:v>
                </c:pt>
                <c:pt idx="5">
                  <c:v>Network Error - Video did not load.</c:v>
                </c:pt>
                <c:pt idx="6">
                  <c:v>Network Error - Message did not arrive within 60 seconds.</c:v>
                </c:pt>
                <c:pt idx="7">
                  <c:v>Other Error - EggPlant memory issue - contact data was lost.</c:v>
                </c:pt>
                <c:pt idx="8">
                  <c:v>Tests Passed</c:v>
                </c:pt>
              </c:strCache>
            </c:strRef>
          </c:cat>
          <c:val>
            <c:numRef>
              <c:f>'Results Graphed'!$B$17:$B$25</c:f>
              <c:numCache>
                <c:formatCode>General</c:formatCode>
                <c:ptCount val="9"/>
                <c:pt idx="0">
                  <c:v>73</c:v>
                </c:pt>
                <c:pt idx="1">
                  <c:v>99</c:v>
                </c:pt>
                <c:pt idx="2">
                  <c:v>5</c:v>
                </c:pt>
                <c:pt idx="3">
                  <c:v>1</c:v>
                </c:pt>
                <c:pt idx="4">
                  <c:v>172</c:v>
                </c:pt>
                <c:pt idx="5">
                  <c:v>1</c:v>
                </c:pt>
                <c:pt idx="6">
                  <c:v>7</c:v>
                </c:pt>
                <c:pt idx="7">
                  <c:v>200</c:v>
                </c:pt>
                <c:pt idx="8">
                  <c:v>940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"/>
      </c:pieChart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180975</xdr:rowOff>
    </xdr:from>
    <xdr:to>
      <xdr:col>6</xdr:col>
      <xdr:colOff>238126</xdr:colOff>
      <xdr:row>11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133348</xdr:rowOff>
    </xdr:from>
    <xdr:to>
      <xdr:col>14</xdr:col>
      <xdr:colOff>400050</xdr:colOff>
      <xdr:row>13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180976</xdr:rowOff>
    </xdr:from>
    <xdr:to>
      <xdr:col>7</xdr:col>
      <xdr:colOff>295275</xdr:colOff>
      <xdr:row>22</xdr:row>
      <xdr:rowOff>66676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504825</xdr:colOff>
      <xdr:row>15</xdr:row>
      <xdr:rowOff>76200</xdr:rowOff>
    </xdr:from>
    <xdr:to>
      <xdr:col>16</xdr:col>
      <xdr:colOff>190500</xdr:colOff>
      <xdr:row>29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0.00471</cdr:x>
      <cdr:y>0.05195</cdr:y>
    </cdr:from>
    <cdr:to>
      <cdr:x>0.14691</cdr:x>
      <cdr:y>0.14935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821" y="326571"/>
          <a:ext cx="1231448" cy="61232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Total Tests - 1498</a:t>
          </a:r>
        </a:p>
        <a:p xmlns:a="http://schemas.openxmlformats.org/drawingml/2006/main">
          <a:r>
            <a:rPr lang="en-US" sz="1100"/>
            <a:t>Total Passed - 940</a:t>
          </a:r>
        </a:p>
        <a:p xmlns:a="http://schemas.openxmlformats.org/drawingml/2006/main">
          <a:r>
            <a:rPr lang="en-US" sz="1100"/>
            <a:t>Total</a:t>
          </a:r>
          <a:r>
            <a:rPr lang="en-US" sz="1100" baseline="0"/>
            <a:t> Failed - 558</a:t>
          </a:r>
          <a:endParaRPr lang="en-US" sz="1100"/>
        </a:p>
      </cdr:txBody>
    </cdr:sp>
  </cdr:relSizeAnchor>
  <cdr:relSizeAnchor xmlns:cdr="http://schemas.openxmlformats.org/drawingml/2006/chartDrawing">
    <cdr:from>
      <cdr:x>0.00471</cdr:x>
      <cdr:y>0.00758</cdr:y>
    </cdr:from>
    <cdr:to>
      <cdr:x>0.30952</cdr:x>
      <cdr:y>0.05195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822" y="47624"/>
          <a:ext cx="2639786" cy="27894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Motorola Shelter Stability</a:t>
          </a:r>
          <a:r>
            <a:rPr lang="en-US" sz="1100" b="1" baseline="0"/>
            <a:t> Tests - Trial Run</a:t>
          </a:r>
          <a:endParaRPr lang="en-US" sz="1100" b="1"/>
        </a:p>
      </cdr:txBody>
    </cdr:sp>
  </cdr:relSizeAnchor>
  <cdr:relSizeAnchor xmlns:cdr="http://schemas.openxmlformats.org/drawingml/2006/chartDrawing">
    <cdr:from>
      <cdr:x>0.14612</cdr:x>
      <cdr:y>0.05195</cdr:y>
    </cdr:from>
    <cdr:to>
      <cdr:x>0.30952</cdr:x>
      <cdr:y>0.14935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65463" y="326571"/>
          <a:ext cx="1415144" cy="61232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Suite Iterations - 2</a:t>
          </a:r>
        </a:p>
        <a:p xmlns:a="http://schemas.openxmlformats.org/drawingml/2006/main">
          <a:r>
            <a:rPr lang="en-US" sz="1100"/>
            <a:t>Time Elapsed - </a:t>
          </a:r>
        </a:p>
        <a:p xmlns:a="http://schemas.openxmlformats.org/drawingml/2006/main">
          <a:r>
            <a:rPr lang="en-US" sz="1100"/>
            <a:t>129 hr : 06 m : 42 sec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49" workbookViewId="0">
      <selection activeCell="B89" sqref="B89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E3" sqref="E3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61" sqref="A61:XFD61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7" max="7" width="17.28515625" bestFit="1" customWidth="1"/>
    <col min="8" max="8" width="8.7109375" customWidth="1"/>
    <col min="9" max="9" width="10.85546875" bestFit="1" customWidth="1"/>
    <col min="10" max="12" width="18.42578125" bestFit="1" customWidth="1"/>
  </cols>
  <sheetData>
    <row r="1" spans="1:13" x14ac:dyDescent="0.25">
      <c r="A1" s="1" t="s">
        <v>9</v>
      </c>
    </row>
    <row r="2" spans="1:13" x14ac:dyDescent="0.25">
      <c r="J2" s="2" t="s">
        <v>102</v>
      </c>
      <c r="K2" s="2" t="s">
        <v>92</v>
      </c>
      <c r="L2" s="50" t="s">
        <v>103</v>
      </c>
      <c r="M2" s="50"/>
    </row>
    <row r="3" spans="1:13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177</v>
      </c>
      <c r="H3" s="1" t="s">
        <v>94</v>
      </c>
      <c r="J3" s="4">
        <v>26</v>
      </c>
      <c r="K3" s="4">
        <v>22</v>
      </c>
      <c r="L3" s="4" t="s">
        <v>5</v>
      </c>
      <c r="M3" s="9">
        <f>K3/J3</f>
        <v>0.84615384615384615</v>
      </c>
    </row>
    <row r="4" spans="1:13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120</v>
      </c>
      <c r="F4" s="13" t="s">
        <v>116</v>
      </c>
      <c r="G4" s="2">
        <v>25</v>
      </c>
      <c r="J4" s="4">
        <v>21</v>
      </c>
      <c r="K4" s="4">
        <v>17</v>
      </c>
      <c r="L4" s="4" t="s">
        <v>6</v>
      </c>
      <c r="M4" s="9">
        <f t="shared" ref="M4:M6" si="0">K4/J4</f>
        <v>0.80952380952380953</v>
      </c>
    </row>
    <row r="5" spans="1:13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121</v>
      </c>
      <c r="F5" s="13" t="s">
        <v>116</v>
      </c>
      <c r="G5" s="2">
        <v>25</v>
      </c>
      <c r="J5" s="4">
        <v>11</v>
      </c>
      <c r="K5" s="4">
        <v>9</v>
      </c>
      <c r="L5" s="4" t="s">
        <v>7</v>
      </c>
      <c r="M5" s="9">
        <f t="shared" si="0"/>
        <v>0.81818181818181823</v>
      </c>
    </row>
    <row r="6" spans="1:13" x14ac:dyDescent="0.25">
      <c r="A6" s="6">
        <v>3</v>
      </c>
      <c r="B6" s="7" t="s">
        <v>11</v>
      </c>
      <c r="C6" s="6">
        <v>0</v>
      </c>
      <c r="D6" s="6" t="s">
        <v>1</v>
      </c>
      <c r="E6" s="2" t="s">
        <v>93</v>
      </c>
      <c r="F6" s="10" t="s">
        <v>117</v>
      </c>
      <c r="G6" s="2"/>
      <c r="J6" s="5">
        <f>SUM(J3:J5)</f>
        <v>58</v>
      </c>
      <c r="K6" s="5">
        <f>SUM(K3:K5)</f>
        <v>48</v>
      </c>
      <c r="L6" s="4" t="s">
        <v>4</v>
      </c>
      <c r="M6" s="17">
        <f t="shared" si="0"/>
        <v>0.82758620689655171</v>
      </c>
    </row>
    <row r="7" spans="1:13" x14ac:dyDescent="0.25">
      <c r="A7" s="13">
        <v>4</v>
      </c>
      <c r="B7" s="15" t="s">
        <v>12</v>
      </c>
      <c r="C7" s="13">
        <v>3</v>
      </c>
      <c r="D7" s="13" t="s">
        <v>0</v>
      </c>
      <c r="E7" s="13" t="s">
        <v>121</v>
      </c>
      <c r="F7" s="13" t="s">
        <v>116</v>
      </c>
      <c r="G7" s="2">
        <v>75</v>
      </c>
    </row>
    <row r="8" spans="1:13" x14ac:dyDescent="0.25">
      <c r="A8" s="13">
        <v>5</v>
      </c>
      <c r="B8" s="15" t="s">
        <v>13</v>
      </c>
      <c r="C8" s="13">
        <v>3</v>
      </c>
      <c r="D8" s="13" t="s">
        <v>0</v>
      </c>
      <c r="E8" s="13" t="s">
        <v>121</v>
      </c>
      <c r="F8" s="13" t="s">
        <v>116</v>
      </c>
      <c r="G8" s="2">
        <v>75</v>
      </c>
      <c r="K8" s="26">
        <v>6</v>
      </c>
      <c r="L8" s="27" t="s">
        <v>174</v>
      </c>
    </row>
    <row r="9" spans="1:13" x14ac:dyDescent="0.25">
      <c r="A9" s="6">
        <v>6</v>
      </c>
      <c r="B9" s="7" t="s">
        <v>14</v>
      </c>
      <c r="C9" s="6">
        <v>0</v>
      </c>
      <c r="D9" s="6" t="s">
        <v>1</v>
      </c>
      <c r="E9" s="2" t="s">
        <v>93</v>
      </c>
      <c r="F9" s="10" t="s">
        <v>117</v>
      </c>
      <c r="G9" s="2"/>
      <c r="K9" s="26">
        <v>4</v>
      </c>
      <c r="L9" s="27" t="s">
        <v>176</v>
      </c>
    </row>
    <row r="10" spans="1:13" x14ac:dyDescent="0.25">
      <c r="A10" s="13">
        <v>7</v>
      </c>
      <c r="B10" s="15" t="s">
        <v>15</v>
      </c>
      <c r="C10" s="13">
        <v>3</v>
      </c>
      <c r="D10" s="13" t="s">
        <v>0</v>
      </c>
      <c r="E10" s="13" t="s">
        <v>120</v>
      </c>
      <c r="F10" s="13" t="s">
        <v>116</v>
      </c>
      <c r="G10" s="2">
        <v>100</v>
      </c>
      <c r="J10" s="26"/>
    </row>
    <row r="11" spans="1:13" x14ac:dyDescent="0.25">
      <c r="A11" s="11">
        <v>8</v>
      </c>
      <c r="B11" s="12" t="s">
        <v>16</v>
      </c>
      <c r="C11" s="11">
        <v>2</v>
      </c>
      <c r="D11" s="11" t="s">
        <v>2</v>
      </c>
      <c r="E11" s="13" t="s">
        <v>101</v>
      </c>
      <c r="F11" s="13" t="s">
        <v>116</v>
      </c>
      <c r="G11" s="2">
        <v>20</v>
      </c>
    </row>
    <row r="12" spans="1:13" x14ac:dyDescent="0.25">
      <c r="A12" s="11">
        <v>9</v>
      </c>
      <c r="B12" s="12" t="s">
        <v>17</v>
      </c>
      <c r="C12" s="11">
        <v>2</v>
      </c>
      <c r="D12" s="11" t="s">
        <v>2</v>
      </c>
      <c r="E12" s="13" t="s">
        <v>101</v>
      </c>
      <c r="F12" s="13" t="s">
        <v>116</v>
      </c>
      <c r="G12" s="2">
        <v>20</v>
      </c>
    </row>
    <row r="13" spans="1:13" x14ac:dyDescent="0.25">
      <c r="A13" s="13">
        <v>10</v>
      </c>
      <c r="B13" s="15" t="s">
        <v>18</v>
      </c>
      <c r="C13" s="13">
        <v>3</v>
      </c>
      <c r="D13" s="13" t="s">
        <v>0</v>
      </c>
      <c r="E13" s="13" t="s">
        <v>122</v>
      </c>
      <c r="F13" s="13" t="s">
        <v>116</v>
      </c>
      <c r="G13" s="2">
        <v>50</v>
      </c>
    </row>
    <row r="14" spans="1:13" x14ac:dyDescent="0.25">
      <c r="A14" s="13">
        <v>11</v>
      </c>
      <c r="B14" s="15" t="s">
        <v>19</v>
      </c>
      <c r="C14" s="13">
        <v>2</v>
      </c>
      <c r="D14" s="13" t="s">
        <v>2</v>
      </c>
      <c r="E14" s="13" t="s">
        <v>123</v>
      </c>
      <c r="F14" s="13" t="s">
        <v>116</v>
      </c>
      <c r="G14" s="2">
        <v>50</v>
      </c>
    </row>
    <row r="15" spans="1:13" x14ac:dyDescent="0.25">
      <c r="A15" s="13">
        <v>12</v>
      </c>
      <c r="B15" s="15" t="s">
        <v>20</v>
      </c>
      <c r="C15" s="13">
        <v>2</v>
      </c>
      <c r="D15" s="13" t="s">
        <v>2</v>
      </c>
      <c r="E15" s="13" t="s">
        <v>123</v>
      </c>
      <c r="F15" s="13" t="s">
        <v>116</v>
      </c>
      <c r="G15" s="2">
        <v>50</v>
      </c>
    </row>
    <row r="16" spans="1:13" x14ac:dyDescent="0.25">
      <c r="A16" s="13">
        <v>13</v>
      </c>
      <c r="B16" s="15" t="s">
        <v>21</v>
      </c>
      <c r="C16" s="13">
        <v>3</v>
      </c>
      <c r="D16" s="13" t="s">
        <v>0</v>
      </c>
      <c r="E16" s="13" t="s">
        <v>124</v>
      </c>
      <c r="F16" s="13" t="s">
        <v>116</v>
      </c>
      <c r="G16" s="2">
        <v>50</v>
      </c>
    </row>
    <row r="17" spans="1:8" x14ac:dyDescent="0.25">
      <c r="A17" s="13">
        <v>14</v>
      </c>
      <c r="B17" s="15" t="s">
        <v>96</v>
      </c>
      <c r="C17" s="13">
        <v>2</v>
      </c>
      <c r="D17" s="13" t="s">
        <v>2</v>
      </c>
      <c r="E17" s="13" t="s">
        <v>123</v>
      </c>
      <c r="F17" s="13" t="s">
        <v>116</v>
      </c>
      <c r="G17" s="2">
        <v>50</v>
      </c>
    </row>
    <row r="18" spans="1:8" x14ac:dyDescent="0.25">
      <c r="A18" s="13">
        <v>15</v>
      </c>
      <c r="B18" s="15" t="s">
        <v>119</v>
      </c>
      <c r="C18" s="13">
        <v>2</v>
      </c>
      <c r="D18" s="13" t="s">
        <v>2</v>
      </c>
      <c r="E18" s="13" t="s">
        <v>123</v>
      </c>
      <c r="F18" s="13" t="s">
        <v>116</v>
      </c>
      <c r="G18" s="2">
        <v>50</v>
      </c>
    </row>
    <row r="19" spans="1:8" x14ac:dyDescent="0.25">
      <c r="A19" s="13">
        <v>16</v>
      </c>
      <c r="B19" s="15" t="s">
        <v>22</v>
      </c>
      <c r="C19" s="13">
        <v>3</v>
      </c>
      <c r="D19" s="13" t="s">
        <v>0</v>
      </c>
      <c r="E19" s="13" t="s">
        <v>124</v>
      </c>
      <c r="F19" s="13" t="s">
        <v>116</v>
      </c>
      <c r="G19" s="2">
        <v>50</v>
      </c>
    </row>
    <row r="20" spans="1:8" x14ac:dyDescent="0.25">
      <c r="A20" s="13">
        <v>17</v>
      </c>
      <c r="B20" s="15" t="s">
        <v>23</v>
      </c>
      <c r="C20" s="13">
        <v>3</v>
      </c>
      <c r="D20" s="13" t="s">
        <v>0</v>
      </c>
      <c r="E20" s="13" t="s">
        <v>122</v>
      </c>
      <c r="F20" s="13" t="s">
        <v>116</v>
      </c>
      <c r="G20" s="2">
        <v>50</v>
      </c>
    </row>
    <row r="21" spans="1:8" x14ac:dyDescent="0.25">
      <c r="A21" s="13">
        <v>18</v>
      </c>
      <c r="B21" s="15" t="s">
        <v>24</v>
      </c>
      <c r="C21" s="13">
        <v>3</v>
      </c>
      <c r="D21" s="13" t="s">
        <v>0</v>
      </c>
      <c r="E21" s="13" t="s">
        <v>125</v>
      </c>
      <c r="F21" s="13" t="s">
        <v>116</v>
      </c>
      <c r="G21" s="2">
        <v>50</v>
      </c>
    </row>
    <row r="22" spans="1:8" x14ac:dyDescent="0.25">
      <c r="A22" s="13">
        <v>19</v>
      </c>
      <c r="B22" s="15" t="s">
        <v>25</v>
      </c>
      <c r="C22" s="13">
        <v>2</v>
      </c>
      <c r="D22" s="13" t="s">
        <v>2</v>
      </c>
      <c r="E22" s="13" t="s">
        <v>125</v>
      </c>
      <c r="F22" s="13" t="s">
        <v>116</v>
      </c>
      <c r="G22" s="2">
        <v>50</v>
      </c>
    </row>
    <row r="23" spans="1:8" x14ac:dyDescent="0.25">
      <c r="A23" s="13">
        <v>20</v>
      </c>
      <c r="B23" s="15" t="s">
        <v>26</v>
      </c>
      <c r="C23" s="13">
        <v>3</v>
      </c>
      <c r="D23" s="13" t="s">
        <v>0</v>
      </c>
      <c r="E23" s="13" t="s">
        <v>125</v>
      </c>
      <c r="F23" s="13" t="s">
        <v>116</v>
      </c>
      <c r="G23" s="2">
        <v>50</v>
      </c>
    </row>
    <row r="24" spans="1:8" x14ac:dyDescent="0.25">
      <c r="A24" s="6">
        <v>21</v>
      </c>
      <c r="B24" s="7" t="s">
        <v>27</v>
      </c>
      <c r="C24" s="6">
        <v>0</v>
      </c>
      <c r="D24" s="6" t="s">
        <v>1</v>
      </c>
      <c r="E24" s="2" t="s">
        <v>93</v>
      </c>
      <c r="F24" s="10" t="s">
        <v>117</v>
      </c>
      <c r="G24" s="2"/>
    </row>
    <row r="25" spans="1:8" x14ac:dyDescent="0.25">
      <c r="A25" s="6">
        <v>22</v>
      </c>
      <c r="B25" s="7" t="s">
        <v>28</v>
      </c>
      <c r="C25" s="6">
        <v>0</v>
      </c>
      <c r="D25" s="6" t="s">
        <v>1</v>
      </c>
      <c r="E25" s="2" t="s">
        <v>93</v>
      </c>
      <c r="F25" s="10" t="s">
        <v>117</v>
      </c>
      <c r="G25" s="2"/>
    </row>
    <row r="26" spans="1:8" x14ac:dyDescent="0.25">
      <c r="A26" s="6">
        <v>23</v>
      </c>
      <c r="B26" s="7" t="s">
        <v>29</v>
      </c>
      <c r="C26" s="6">
        <v>0</v>
      </c>
      <c r="D26" s="6" t="s">
        <v>1</v>
      </c>
      <c r="E26" s="2" t="s">
        <v>93</v>
      </c>
      <c r="F26" s="10" t="s">
        <v>117</v>
      </c>
      <c r="G26" s="2"/>
    </row>
    <row r="27" spans="1:8" x14ac:dyDescent="0.25">
      <c r="A27" s="11">
        <v>24</v>
      </c>
      <c r="B27" s="12" t="s">
        <v>30</v>
      </c>
      <c r="C27" s="11">
        <v>1</v>
      </c>
      <c r="D27" s="11" t="s">
        <v>3</v>
      </c>
      <c r="E27" s="13" t="s">
        <v>106</v>
      </c>
      <c r="F27" s="13" t="s">
        <v>116</v>
      </c>
      <c r="G27" s="2">
        <v>50</v>
      </c>
    </row>
    <row r="28" spans="1:8" x14ac:dyDescent="0.25">
      <c r="A28" s="11">
        <v>25</v>
      </c>
      <c r="B28" s="12" t="s">
        <v>31</v>
      </c>
      <c r="C28" s="11">
        <v>1</v>
      </c>
      <c r="D28" s="11" t="s">
        <v>3</v>
      </c>
      <c r="E28" s="13" t="s">
        <v>107</v>
      </c>
      <c r="F28" s="13" t="s">
        <v>116</v>
      </c>
      <c r="G28" s="2">
        <v>50</v>
      </c>
    </row>
    <row r="29" spans="1:8" x14ac:dyDescent="0.25">
      <c r="A29" s="11">
        <v>26</v>
      </c>
      <c r="B29" s="12" t="s">
        <v>32</v>
      </c>
      <c r="C29" s="11">
        <v>2</v>
      </c>
      <c r="D29" s="11" t="s">
        <v>2</v>
      </c>
      <c r="E29" s="13" t="s">
        <v>101</v>
      </c>
      <c r="F29" s="13" t="s">
        <v>116</v>
      </c>
      <c r="G29" s="29">
        <v>10</v>
      </c>
      <c r="H29" s="14" t="s">
        <v>126</v>
      </c>
    </row>
    <row r="30" spans="1:8" x14ac:dyDescent="0.25">
      <c r="A30" s="6">
        <v>27</v>
      </c>
      <c r="B30" s="7" t="s">
        <v>33</v>
      </c>
      <c r="C30" s="6">
        <v>0</v>
      </c>
      <c r="D30" s="6" t="s">
        <v>1</v>
      </c>
      <c r="E30" s="2" t="s">
        <v>93</v>
      </c>
      <c r="F30" s="10" t="s">
        <v>117</v>
      </c>
      <c r="G30" s="29"/>
      <c r="H30" s="8"/>
    </row>
    <row r="31" spans="1:8" x14ac:dyDescent="0.25">
      <c r="A31" s="6">
        <v>28</v>
      </c>
      <c r="B31" s="7" t="s">
        <v>34</v>
      </c>
      <c r="C31" s="6">
        <v>0</v>
      </c>
      <c r="D31" s="6" t="s">
        <v>1</v>
      </c>
      <c r="E31" s="2" t="s">
        <v>93</v>
      </c>
      <c r="F31" s="10" t="s">
        <v>117</v>
      </c>
      <c r="G31" s="29"/>
      <c r="H31" s="8"/>
    </row>
    <row r="32" spans="1:8" x14ac:dyDescent="0.25">
      <c r="A32" s="6">
        <v>29</v>
      </c>
      <c r="B32" s="7" t="s">
        <v>35</v>
      </c>
      <c r="C32" s="6">
        <v>0</v>
      </c>
      <c r="D32" s="6" t="s">
        <v>1</v>
      </c>
      <c r="E32" s="2" t="s">
        <v>93</v>
      </c>
      <c r="F32" s="10" t="s">
        <v>117</v>
      </c>
      <c r="G32" s="29"/>
      <c r="H32" s="8"/>
    </row>
    <row r="33" spans="1:8" x14ac:dyDescent="0.25">
      <c r="A33" s="13">
        <v>30</v>
      </c>
      <c r="B33" s="15" t="s">
        <v>36</v>
      </c>
      <c r="C33" s="13">
        <v>1</v>
      </c>
      <c r="D33" s="13" t="s">
        <v>3</v>
      </c>
      <c r="E33" s="11" t="s">
        <v>109</v>
      </c>
      <c r="F33" s="13" t="s">
        <v>116</v>
      </c>
      <c r="G33" s="29">
        <v>10</v>
      </c>
      <c r="H33" s="8"/>
    </row>
    <row r="34" spans="1:8" x14ac:dyDescent="0.25">
      <c r="A34" s="6">
        <v>31</v>
      </c>
      <c r="B34" s="7" t="s">
        <v>37</v>
      </c>
      <c r="C34" s="6">
        <v>0</v>
      </c>
      <c r="D34" s="6" t="s">
        <v>1</v>
      </c>
      <c r="E34" s="2" t="s">
        <v>93</v>
      </c>
      <c r="F34" s="10" t="s">
        <v>117</v>
      </c>
      <c r="G34" s="29"/>
      <c r="H34" s="8"/>
    </row>
    <row r="35" spans="1:8" x14ac:dyDescent="0.25">
      <c r="A35" s="6">
        <v>32</v>
      </c>
      <c r="B35" s="7" t="s">
        <v>38</v>
      </c>
      <c r="C35" s="6">
        <v>0</v>
      </c>
      <c r="D35" s="6" t="s">
        <v>1</v>
      </c>
      <c r="E35" s="2" t="s">
        <v>93</v>
      </c>
      <c r="F35" s="10" t="s">
        <v>117</v>
      </c>
      <c r="G35" s="29"/>
      <c r="H35" s="8"/>
    </row>
    <row r="36" spans="1:8" x14ac:dyDescent="0.25">
      <c r="A36" s="13">
        <v>33</v>
      </c>
      <c r="B36" s="15" t="s">
        <v>39</v>
      </c>
      <c r="C36" s="13">
        <v>1</v>
      </c>
      <c r="D36" s="13" t="s">
        <v>3</v>
      </c>
      <c r="E36" s="11" t="s">
        <v>109</v>
      </c>
      <c r="F36" s="13" t="s">
        <v>116</v>
      </c>
      <c r="G36" s="29">
        <v>10</v>
      </c>
      <c r="H36" s="8"/>
    </row>
    <row r="37" spans="1:8" x14ac:dyDescent="0.25">
      <c r="A37" s="6">
        <v>34</v>
      </c>
      <c r="B37" s="7" t="s">
        <v>40</v>
      </c>
      <c r="C37" s="6">
        <v>0</v>
      </c>
      <c r="D37" s="6" t="s">
        <v>1</v>
      </c>
      <c r="E37" s="2" t="s">
        <v>93</v>
      </c>
      <c r="F37" s="10" t="s">
        <v>117</v>
      </c>
      <c r="G37" s="29"/>
      <c r="H37" s="8"/>
    </row>
    <row r="38" spans="1:8" x14ac:dyDescent="0.25">
      <c r="A38" s="13">
        <v>35</v>
      </c>
      <c r="B38" s="15" t="s">
        <v>41</v>
      </c>
      <c r="C38" s="13">
        <v>1</v>
      </c>
      <c r="D38" s="13" t="s">
        <v>3</v>
      </c>
      <c r="E38" s="11" t="s">
        <v>109</v>
      </c>
      <c r="F38" s="13" t="s">
        <v>116</v>
      </c>
      <c r="G38" s="29">
        <v>10</v>
      </c>
      <c r="H38" s="8"/>
    </row>
    <row r="39" spans="1:8" x14ac:dyDescent="0.25">
      <c r="A39" s="6">
        <v>36</v>
      </c>
      <c r="B39" s="7" t="s">
        <v>42</v>
      </c>
      <c r="C39" s="6">
        <v>1</v>
      </c>
      <c r="D39" s="6" t="s">
        <v>3</v>
      </c>
      <c r="E39" s="2" t="s">
        <v>108</v>
      </c>
      <c r="F39" s="2" t="s">
        <v>1</v>
      </c>
      <c r="G39" s="29"/>
      <c r="H39" s="8" t="s">
        <v>111</v>
      </c>
    </row>
    <row r="40" spans="1:8" x14ac:dyDescent="0.25">
      <c r="A40" s="11">
        <v>37</v>
      </c>
      <c r="B40" s="12" t="s">
        <v>43</v>
      </c>
      <c r="C40" s="11">
        <v>2</v>
      </c>
      <c r="D40" s="11" t="s">
        <v>2</v>
      </c>
      <c r="E40" s="13" t="s">
        <v>101</v>
      </c>
      <c r="F40" s="13" t="s">
        <v>116</v>
      </c>
      <c r="G40" s="29">
        <v>5</v>
      </c>
      <c r="H40" s="8"/>
    </row>
    <row r="41" spans="1:8" x14ac:dyDescent="0.25">
      <c r="A41" s="11">
        <v>38</v>
      </c>
      <c r="B41" s="12" t="s">
        <v>44</v>
      </c>
      <c r="C41" s="11">
        <v>2</v>
      </c>
      <c r="D41" s="11" t="s">
        <v>2</v>
      </c>
      <c r="E41" s="13" t="s">
        <v>98</v>
      </c>
      <c r="F41" s="13" t="s">
        <v>116</v>
      </c>
      <c r="G41" s="29">
        <v>1</v>
      </c>
      <c r="H41" s="8"/>
    </row>
    <row r="42" spans="1:8" x14ac:dyDescent="0.25">
      <c r="A42" s="11">
        <v>39</v>
      </c>
      <c r="B42" s="12" t="s">
        <v>45</v>
      </c>
      <c r="C42" s="11">
        <v>2</v>
      </c>
      <c r="D42" s="11" t="s">
        <v>2</v>
      </c>
      <c r="E42" s="13" t="s">
        <v>101</v>
      </c>
      <c r="F42" s="13" t="s">
        <v>116</v>
      </c>
      <c r="G42" s="29">
        <v>5</v>
      </c>
      <c r="H42" s="8"/>
    </row>
    <row r="43" spans="1:8" x14ac:dyDescent="0.25">
      <c r="A43" s="11">
        <v>40</v>
      </c>
      <c r="B43" s="12" t="s">
        <v>46</v>
      </c>
      <c r="C43" s="11">
        <v>2</v>
      </c>
      <c r="D43" s="11" t="s">
        <v>2</v>
      </c>
      <c r="E43" s="13" t="s">
        <v>98</v>
      </c>
      <c r="F43" s="13" t="s">
        <v>116</v>
      </c>
      <c r="G43" s="29">
        <v>1</v>
      </c>
      <c r="H43" s="8"/>
    </row>
    <row r="44" spans="1:8" x14ac:dyDescent="0.25">
      <c r="A44" s="6">
        <v>41</v>
      </c>
      <c r="B44" s="7" t="s">
        <v>47</v>
      </c>
      <c r="C44" s="6">
        <v>1</v>
      </c>
      <c r="D44" s="6" t="s">
        <v>3</v>
      </c>
      <c r="E44" s="10" t="s">
        <v>109</v>
      </c>
      <c r="F44" s="2" t="s">
        <v>1</v>
      </c>
      <c r="G44" s="29"/>
      <c r="H44" s="8" t="s">
        <v>112</v>
      </c>
    </row>
    <row r="45" spans="1:8" x14ac:dyDescent="0.25">
      <c r="A45" s="6">
        <v>42</v>
      </c>
      <c r="B45" s="7" t="s">
        <v>48</v>
      </c>
      <c r="C45" s="6">
        <v>1</v>
      </c>
      <c r="D45" s="6" t="s">
        <v>3</v>
      </c>
      <c r="E45" s="10" t="s">
        <v>109</v>
      </c>
      <c r="F45" s="2" t="s">
        <v>1</v>
      </c>
      <c r="G45" s="29"/>
      <c r="H45" s="8" t="s">
        <v>112</v>
      </c>
    </row>
    <row r="46" spans="1:8" x14ac:dyDescent="0.25">
      <c r="A46" s="6">
        <v>43</v>
      </c>
      <c r="B46" s="7" t="s">
        <v>49</v>
      </c>
      <c r="C46" s="6">
        <v>1</v>
      </c>
      <c r="D46" s="6" t="s">
        <v>3</v>
      </c>
      <c r="E46" s="10" t="s">
        <v>109</v>
      </c>
      <c r="F46" s="2" t="s">
        <v>1</v>
      </c>
      <c r="G46" s="29"/>
      <c r="H46" s="8" t="s">
        <v>112</v>
      </c>
    </row>
    <row r="47" spans="1:8" x14ac:dyDescent="0.25">
      <c r="A47" s="18">
        <v>44</v>
      </c>
      <c r="B47" s="19" t="s">
        <v>50</v>
      </c>
      <c r="C47" s="18">
        <v>3</v>
      </c>
      <c r="D47" s="18" t="s">
        <v>0</v>
      </c>
      <c r="E47" s="20"/>
      <c r="F47" s="18" t="s">
        <v>118</v>
      </c>
      <c r="G47" s="29"/>
      <c r="H47" s="8" t="s">
        <v>114</v>
      </c>
    </row>
    <row r="48" spans="1:8" x14ac:dyDescent="0.25">
      <c r="A48" s="18">
        <v>45</v>
      </c>
      <c r="B48" s="19" t="s">
        <v>51</v>
      </c>
      <c r="C48" s="18">
        <v>3</v>
      </c>
      <c r="D48" s="18" t="s">
        <v>0</v>
      </c>
      <c r="E48" s="20"/>
      <c r="F48" s="18" t="s">
        <v>118</v>
      </c>
      <c r="G48" s="29"/>
      <c r="H48" s="8" t="s">
        <v>114</v>
      </c>
    </row>
    <row r="49" spans="1:8" x14ac:dyDescent="0.25">
      <c r="A49" s="18">
        <v>46</v>
      </c>
      <c r="B49" s="19" t="s">
        <v>52</v>
      </c>
      <c r="C49" s="18">
        <v>2</v>
      </c>
      <c r="D49" s="18" t="s">
        <v>2</v>
      </c>
      <c r="E49" s="18"/>
      <c r="F49" s="18" t="s">
        <v>118</v>
      </c>
      <c r="G49" s="29"/>
      <c r="H49" s="8" t="s">
        <v>114</v>
      </c>
    </row>
    <row r="50" spans="1:8" x14ac:dyDescent="0.25">
      <c r="A50" s="18">
        <v>47</v>
      </c>
      <c r="B50" s="19" t="s">
        <v>53</v>
      </c>
      <c r="C50" s="18">
        <v>3</v>
      </c>
      <c r="D50" s="18" t="s">
        <v>0</v>
      </c>
      <c r="E50" s="20"/>
      <c r="F50" s="18" t="s">
        <v>118</v>
      </c>
      <c r="G50" s="29"/>
      <c r="H50" s="8" t="s">
        <v>114</v>
      </c>
    </row>
    <row r="51" spans="1:8" x14ac:dyDescent="0.25">
      <c r="A51" s="18">
        <v>48</v>
      </c>
      <c r="B51" s="19" t="s">
        <v>54</v>
      </c>
      <c r="C51" s="18">
        <v>3</v>
      </c>
      <c r="D51" s="18" t="s">
        <v>0</v>
      </c>
      <c r="E51" s="20"/>
      <c r="F51" s="18" t="s">
        <v>118</v>
      </c>
      <c r="G51" s="29"/>
      <c r="H51" s="8" t="s">
        <v>114</v>
      </c>
    </row>
    <row r="52" spans="1:8" x14ac:dyDescent="0.25">
      <c r="A52" s="18">
        <v>49</v>
      </c>
      <c r="B52" s="19" t="s">
        <v>55</v>
      </c>
      <c r="C52" s="18">
        <v>2</v>
      </c>
      <c r="D52" s="18" t="s">
        <v>2</v>
      </c>
      <c r="E52" s="18"/>
      <c r="F52" s="18" t="s">
        <v>118</v>
      </c>
      <c r="G52" s="29"/>
      <c r="H52" s="8" t="s">
        <v>114</v>
      </c>
    </row>
    <row r="53" spans="1:8" x14ac:dyDescent="0.25">
      <c r="A53" s="11">
        <v>50</v>
      </c>
      <c r="B53" s="12" t="s">
        <v>56</v>
      </c>
      <c r="C53" s="11">
        <v>1</v>
      </c>
      <c r="D53" s="11" t="s">
        <v>3</v>
      </c>
      <c r="E53" s="11" t="s">
        <v>106</v>
      </c>
      <c r="F53" s="13" t="s">
        <v>116</v>
      </c>
      <c r="G53" s="29">
        <v>1</v>
      </c>
      <c r="H53" s="8"/>
    </row>
    <row r="54" spans="1:8" x14ac:dyDescent="0.25">
      <c r="A54" s="11">
        <v>51</v>
      </c>
      <c r="B54" s="12" t="s">
        <v>57</v>
      </c>
      <c r="C54" s="11">
        <v>1</v>
      </c>
      <c r="D54" s="11" t="s">
        <v>3</v>
      </c>
      <c r="E54" s="11" t="s">
        <v>106</v>
      </c>
      <c r="F54" s="13" t="s">
        <v>116</v>
      </c>
      <c r="G54" s="29">
        <v>1</v>
      </c>
      <c r="H54" s="8"/>
    </row>
    <row r="55" spans="1:8" x14ac:dyDescent="0.25">
      <c r="A55" s="11">
        <v>52</v>
      </c>
      <c r="B55" s="12" t="s">
        <v>58</v>
      </c>
      <c r="C55" s="11">
        <v>1</v>
      </c>
      <c r="D55" s="11" t="s">
        <v>3</v>
      </c>
      <c r="E55" s="11" t="s">
        <v>106</v>
      </c>
      <c r="F55" s="13" t="s">
        <v>116</v>
      </c>
      <c r="G55" s="29">
        <v>1</v>
      </c>
      <c r="H55" s="8"/>
    </row>
    <row r="56" spans="1:8" x14ac:dyDescent="0.25">
      <c r="A56" s="13">
        <v>53</v>
      </c>
      <c r="B56" s="15" t="s">
        <v>59</v>
      </c>
      <c r="C56" s="13">
        <v>2</v>
      </c>
      <c r="D56" s="13" t="s">
        <v>2</v>
      </c>
      <c r="E56" s="11" t="s">
        <v>109</v>
      </c>
      <c r="F56" s="13" t="s">
        <v>116</v>
      </c>
      <c r="G56" s="29">
        <v>10</v>
      </c>
      <c r="H56" s="8"/>
    </row>
    <row r="57" spans="1:8" x14ac:dyDescent="0.25">
      <c r="A57" s="11">
        <v>54</v>
      </c>
      <c r="B57" s="12" t="s">
        <v>60</v>
      </c>
      <c r="C57" s="11">
        <v>2</v>
      </c>
      <c r="D57" s="11" t="s">
        <v>2</v>
      </c>
      <c r="E57" s="13" t="s">
        <v>97</v>
      </c>
      <c r="F57" s="13" t="s">
        <v>116</v>
      </c>
      <c r="G57" s="29">
        <v>20</v>
      </c>
      <c r="H57" s="8"/>
    </row>
    <row r="58" spans="1:8" x14ac:dyDescent="0.25">
      <c r="A58" s="11">
        <v>55</v>
      </c>
      <c r="B58" s="12" t="s">
        <v>61</v>
      </c>
      <c r="C58" s="11">
        <v>2</v>
      </c>
      <c r="D58" s="11" t="s">
        <v>2</v>
      </c>
      <c r="E58" s="13" t="s">
        <v>97</v>
      </c>
      <c r="F58" s="13" t="s">
        <v>116</v>
      </c>
      <c r="G58" s="29">
        <v>50</v>
      </c>
      <c r="H58" s="8" t="s">
        <v>99</v>
      </c>
    </row>
    <row r="59" spans="1:8" x14ac:dyDescent="0.25">
      <c r="A59" s="11">
        <v>56</v>
      </c>
      <c r="B59" s="12" t="s">
        <v>62</v>
      </c>
      <c r="C59" s="11">
        <v>2</v>
      </c>
      <c r="D59" s="11" t="s">
        <v>2</v>
      </c>
      <c r="E59" s="13" t="s">
        <v>97</v>
      </c>
      <c r="F59" s="13" t="s">
        <v>116</v>
      </c>
      <c r="G59" s="29">
        <v>1</v>
      </c>
      <c r="H59" s="8" t="s">
        <v>100</v>
      </c>
    </row>
    <row r="60" spans="1:8" x14ac:dyDescent="0.25">
      <c r="A60" s="11">
        <v>57</v>
      </c>
      <c r="B60" s="12" t="s">
        <v>63</v>
      </c>
      <c r="C60" s="11">
        <v>1</v>
      </c>
      <c r="D60" s="11" t="s">
        <v>3</v>
      </c>
      <c r="E60" s="11" t="s">
        <v>107</v>
      </c>
      <c r="F60" s="13" t="s">
        <v>116</v>
      </c>
      <c r="G60" s="29">
        <v>10</v>
      </c>
      <c r="H60" s="8"/>
    </row>
    <row r="61" spans="1:8" x14ac:dyDescent="0.25">
      <c r="A61" s="13">
        <v>58</v>
      </c>
      <c r="B61" s="15" t="s">
        <v>64</v>
      </c>
      <c r="C61" s="13">
        <v>3</v>
      </c>
      <c r="D61" s="13" t="s">
        <v>0</v>
      </c>
      <c r="E61" s="13" t="s">
        <v>121</v>
      </c>
      <c r="F61" s="13" t="s">
        <v>116</v>
      </c>
      <c r="G61" s="29">
        <v>1</v>
      </c>
      <c r="H61" s="8"/>
    </row>
    <row r="62" spans="1:8" x14ac:dyDescent="0.25">
      <c r="A62" s="13">
        <v>59</v>
      </c>
      <c r="B62" s="15" t="s">
        <v>65</v>
      </c>
      <c r="C62" s="13">
        <v>3</v>
      </c>
      <c r="D62" s="13" t="s">
        <v>0</v>
      </c>
      <c r="E62" s="13" t="s">
        <v>121</v>
      </c>
      <c r="F62" s="13" t="s">
        <v>116</v>
      </c>
      <c r="G62" s="29">
        <v>50</v>
      </c>
      <c r="H62" s="8"/>
    </row>
    <row r="63" spans="1:8" x14ac:dyDescent="0.25">
      <c r="A63" s="13">
        <v>60</v>
      </c>
      <c r="B63" s="15" t="s">
        <v>66</v>
      </c>
      <c r="C63" s="13">
        <v>3</v>
      </c>
      <c r="D63" s="13" t="s">
        <v>0</v>
      </c>
      <c r="E63" s="13" t="s">
        <v>121</v>
      </c>
      <c r="F63" s="13" t="s">
        <v>116</v>
      </c>
      <c r="G63" s="29">
        <v>1</v>
      </c>
      <c r="H63" s="8"/>
    </row>
    <row r="64" spans="1:8" x14ac:dyDescent="0.25">
      <c r="A64" s="11">
        <v>61</v>
      </c>
      <c r="B64" s="12" t="s">
        <v>67</v>
      </c>
      <c r="C64" s="11">
        <v>3</v>
      </c>
      <c r="D64" s="11" t="s">
        <v>0</v>
      </c>
      <c r="E64" s="13" t="s">
        <v>101</v>
      </c>
      <c r="F64" s="13" t="s">
        <v>116</v>
      </c>
      <c r="G64" s="29">
        <v>1</v>
      </c>
      <c r="H64" s="8" t="s">
        <v>105</v>
      </c>
    </row>
    <row r="65" spans="1:8" x14ac:dyDescent="0.25">
      <c r="A65" s="11">
        <v>62</v>
      </c>
      <c r="B65" s="12" t="s">
        <v>68</v>
      </c>
      <c r="C65" s="11">
        <v>3</v>
      </c>
      <c r="D65" s="11" t="s">
        <v>0</v>
      </c>
      <c r="E65" s="13" t="s">
        <v>101</v>
      </c>
      <c r="F65" s="13" t="s">
        <v>116</v>
      </c>
      <c r="G65" s="29">
        <v>50</v>
      </c>
      <c r="H65" s="8" t="s">
        <v>104</v>
      </c>
    </row>
    <row r="66" spans="1:8" x14ac:dyDescent="0.25">
      <c r="A66" s="11">
        <v>63</v>
      </c>
      <c r="B66" s="12" t="s">
        <v>69</v>
      </c>
      <c r="C66" s="11">
        <v>3</v>
      </c>
      <c r="D66" s="11" t="s">
        <v>0</v>
      </c>
      <c r="E66" s="13" t="s">
        <v>101</v>
      </c>
      <c r="F66" s="13" t="s">
        <v>116</v>
      </c>
      <c r="G66" s="29">
        <v>1</v>
      </c>
      <c r="H66" s="8" t="s">
        <v>100</v>
      </c>
    </row>
    <row r="67" spans="1:8" x14ac:dyDescent="0.25">
      <c r="A67" s="11">
        <v>64</v>
      </c>
      <c r="B67" s="12" t="s">
        <v>70</v>
      </c>
      <c r="C67" s="11">
        <v>2</v>
      </c>
      <c r="D67" s="11" t="s">
        <v>2</v>
      </c>
      <c r="E67" s="13" t="s">
        <v>107</v>
      </c>
      <c r="F67" s="13" t="s">
        <v>116</v>
      </c>
      <c r="G67" s="29">
        <v>1</v>
      </c>
      <c r="H67" s="8"/>
    </row>
    <row r="68" spans="1:8" x14ac:dyDescent="0.25">
      <c r="A68" s="13">
        <v>65</v>
      </c>
      <c r="B68" s="15" t="s">
        <v>71</v>
      </c>
      <c r="C68" s="13">
        <v>3</v>
      </c>
      <c r="D68" s="13" t="s">
        <v>0</v>
      </c>
      <c r="E68" s="13" t="s">
        <v>168</v>
      </c>
      <c r="F68" s="13" t="s">
        <v>116</v>
      </c>
      <c r="G68" s="29">
        <v>20</v>
      </c>
      <c r="H68" s="8" t="s">
        <v>169</v>
      </c>
    </row>
    <row r="69" spans="1:8" x14ac:dyDescent="0.25">
      <c r="A69" s="13">
        <v>66</v>
      </c>
      <c r="B69" s="15" t="s">
        <v>72</v>
      </c>
      <c r="C69" s="13">
        <v>3</v>
      </c>
      <c r="D69" s="13" t="s">
        <v>0</v>
      </c>
      <c r="E69" s="13" t="s">
        <v>168</v>
      </c>
      <c r="F69" s="13" t="s">
        <v>116</v>
      </c>
      <c r="G69" s="29">
        <v>20</v>
      </c>
      <c r="H69" s="8" t="s">
        <v>169</v>
      </c>
    </row>
    <row r="70" spans="1:8" x14ac:dyDescent="0.25">
      <c r="A70" s="13">
        <v>67</v>
      </c>
      <c r="B70" s="15" t="s">
        <v>73</v>
      </c>
      <c r="C70" s="13">
        <v>3</v>
      </c>
      <c r="D70" s="13" t="s">
        <v>0</v>
      </c>
      <c r="E70" s="13" t="s">
        <v>109</v>
      </c>
      <c r="F70" s="13" t="s">
        <v>116</v>
      </c>
      <c r="G70" s="29">
        <v>20</v>
      </c>
      <c r="H70" s="8" t="s">
        <v>113</v>
      </c>
    </row>
    <row r="71" spans="1:8" x14ac:dyDescent="0.25">
      <c r="A71" s="24">
        <v>68</v>
      </c>
      <c r="B71" s="25" t="s">
        <v>74</v>
      </c>
      <c r="C71" s="24">
        <v>1</v>
      </c>
      <c r="D71" s="24" t="s">
        <v>3</v>
      </c>
      <c r="E71" s="24"/>
      <c r="F71" s="18" t="s">
        <v>118</v>
      </c>
      <c r="G71" s="29"/>
      <c r="H71" s="8" t="s">
        <v>175</v>
      </c>
    </row>
    <row r="72" spans="1:8" x14ac:dyDescent="0.25">
      <c r="A72" s="24">
        <v>69</v>
      </c>
      <c r="B72" s="25" t="s">
        <v>75</v>
      </c>
      <c r="C72" s="24">
        <v>2</v>
      </c>
      <c r="D72" s="24" t="s">
        <v>2</v>
      </c>
      <c r="E72" s="24"/>
      <c r="F72" s="18" t="s">
        <v>118</v>
      </c>
      <c r="G72" s="29"/>
      <c r="H72" s="8" t="s">
        <v>175</v>
      </c>
    </row>
    <row r="73" spans="1:8" x14ac:dyDescent="0.25">
      <c r="A73" s="13">
        <v>70</v>
      </c>
      <c r="B73" s="15" t="s">
        <v>76</v>
      </c>
      <c r="C73" s="13">
        <v>3</v>
      </c>
      <c r="D73" s="13" t="s">
        <v>0</v>
      </c>
      <c r="E73" s="13" t="s">
        <v>170</v>
      </c>
      <c r="F73" s="13" t="s">
        <v>116</v>
      </c>
      <c r="G73" s="29">
        <v>1</v>
      </c>
      <c r="H73" s="8"/>
    </row>
    <row r="74" spans="1:8" x14ac:dyDescent="0.25">
      <c r="A74" s="24">
        <v>71</v>
      </c>
      <c r="B74" s="25" t="s">
        <v>77</v>
      </c>
      <c r="C74" s="24">
        <v>1</v>
      </c>
      <c r="D74" s="24" t="s">
        <v>3</v>
      </c>
      <c r="E74" s="24"/>
      <c r="F74" s="18" t="s">
        <v>118</v>
      </c>
      <c r="G74" s="29"/>
      <c r="H74" s="8" t="s">
        <v>175</v>
      </c>
    </row>
    <row r="75" spans="1:8" x14ac:dyDescent="0.25">
      <c r="A75" s="24">
        <v>72</v>
      </c>
      <c r="B75" s="25" t="s">
        <v>78</v>
      </c>
      <c r="C75" s="24">
        <v>2</v>
      </c>
      <c r="D75" s="24" t="s">
        <v>2</v>
      </c>
      <c r="E75" s="24"/>
      <c r="F75" s="18" t="s">
        <v>118</v>
      </c>
      <c r="G75" s="29"/>
      <c r="H75" s="8" t="s">
        <v>175</v>
      </c>
    </row>
    <row r="76" spans="1:8" x14ac:dyDescent="0.25">
      <c r="A76" s="13">
        <v>73</v>
      </c>
      <c r="B76" s="15" t="s">
        <v>79</v>
      </c>
      <c r="C76" s="13">
        <v>3</v>
      </c>
      <c r="D76" s="13" t="s">
        <v>0</v>
      </c>
      <c r="E76" s="13" t="s">
        <v>170</v>
      </c>
      <c r="F76" s="13" t="s">
        <v>116</v>
      </c>
      <c r="G76" s="29">
        <v>1</v>
      </c>
      <c r="H76" s="8"/>
    </row>
    <row r="77" spans="1:8" x14ac:dyDescent="0.25">
      <c r="A77" s="6">
        <v>74</v>
      </c>
      <c r="B77" s="7" t="s">
        <v>80</v>
      </c>
      <c r="C77" s="6">
        <v>1</v>
      </c>
      <c r="D77" s="6" t="s">
        <v>3</v>
      </c>
      <c r="E77" s="2" t="s">
        <v>106</v>
      </c>
      <c r="F77" s="2" t="s">
        <v>1</v>
      </c>
      <c r="G77" s="29"/>
      <c r="H77" s="8" t="s">
        <v>115</v>
      </c>
    </row>
    <row r="78" spans="1:8" x14ac:dyDescent="0.25">
      <c r="A78" s="6">
        <v>75</v>
      </c>
      <c r="B78" s="7" t="s">
        <v>81</v>
      </c>
      <c r="C78" s="6">
        <v>1</v>
      </c>
      <c r="D78" s="6" t="s">
        <v>3</v>
      </c>
      <c r="E78" s="2" t="s">
        <v>106</v>
      </c>
      <c r="F78" s="2" t="s">
        <v>1</v>
      </c>
      <c r="G78" s="29"/>
      <c r="H78" s="8" t="s">
        <v>115</v>
      </c>
    </row>
    <row r="79" spans="1:8" x14ac:dyDescent="0.25">
      <c r="A79" s="6">
        <v>76</v>
      </c>
      <c r="B79" s="7" t="s">
        <v>82</v>
      </c>
      <c r="C79" s="6">
        <v>1</v>
      </c>
      <c r="D79" s="6" t="s">
        <v>3</v>
      </c>
      <c r="E79" s="2" t="s">
        <v>106</v>
      </c>
      <c r="F79" s="2" t="s">
        <v>1</v>
      </c>
      <c r="G79" s="29"/>
      <c r="H79" s="8" t="s">
        <v>115</v>
      </c>
    </row>
    <row r="80" spans="1:8" x14ac:dyDescent="0.25">
      <c r="A80" s="6">
        <v>77</v>
      </c>
      <c r="B80" s="7" t="s">
        <v>83</v>
      </c>
      <c r="C80" s="6">
        <v>1</v>
      </c>
      <c r="D80" s="6" t="s">
        <v>3</v>
      </c>
      <c r="E80" s="2" t="s">
        <v>106</v>
      </c>
      <c r="F80" s="2" t="s">
        <v>1</v>
      </c>
      <c r="G80" s="29"/>
      <c r="H80" s="8" t="s">
        <v>115</v>
      </c>
    </row>
    <row r="81" spans="1:8" x14ac:dyDescent="0.25">
      <c r="A81" s="6">
        <v>78</v>
      </c>
      <c r="B81" s="7" t="s">
        <v>84</v>
      </c>
      <c r="C81" s="6">
        <v>1</v>
      </c>
      <c r="D81" s="6" t="s">
        <v>3</v>
      </c>
      <c r="E81" s="2" t="s">
        <v>95</v>
      </c>
      <c r="F81" s="2" t="s">
        <v>1</v>
      </c>
      <c r="G81" s="29"/>
      <c r="H81" s="8" t="s">
        <v>115</v>
      </c>
    </row>
    <row r="82" spans="1:8" x14ac:dyDescent="0.25">
      <c r="A82" s="6">
        <v>79</v>
      </c>
      <c r="B82" s="7" t="s">
        <v>85</v>
      </c>
      <c r="C82" s="6">
        <v>1</v>
      </c>
      <c r="D82" s="6" t="s">
        <v>3</v>
      </c>
      <c r="E82" s="2" t="s">
        <v>95</v>
      </c>
      <c r="F82" s="2" t="s">
        <v>1</v>
      </c>
      <c r="G82" s="29"/>
      <c r="H82" s="8" t="s">
        <v>115</v>
      </c>
    </row>
    <row r="83" spans="1:8" x14ac:dyDescent="0.25">
      <c r="A83" s="6">
        <v>80</v>
      </c>
      <c r="B83" s="7" t="s">
        <v>86</v>
      </c>
      <c r="C83" s="6">
        <v>1</v>
      </c>
      <c r="D83" s="6" t="s">
        <v>3</v>
      </c>
      <c r="E83" s="2" t="s">
        <v>106</v>
      </c>
      <c r="F83" s="2" t="s">
        <v>1</v>
      </c>
      <c r="G83" s="29"/>
      <c r="H83" s="8" t="s">
        <v>115</v>
      </c>
    </row>
    <row r="84" spans="1:8" x14ac:dyDescent="0.25">
      <c r="A84" s="6">
        <v>81</v>
      </c>
      <c r="B84" s="7" t="s">
        <v>87</v>
      </c>
      <c r="C84" s="6">
        <v>1</v>
      </c>
      <c r="D84" s="6" t="s">
        <v>3</v>
      </c>
      <c r="E84" s="2" t="s">
        <v>106</v>
      </c>
      <c r="F84" s="2" t="s">
        <v>1</v>
      </c>
      <c r="G84" s="29"/>
      <c r="H84" s="8" t="s">
        <v>115</v>
      </c>
    </row>
  </sheetData>
  <autoFilter ref="A3:H3"/>
  <mergeCells count="1">
    <mergeCell ref="L2:M2"/>
  </mergeCells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36" sqref="E2:E36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14.140625" bestFit="1" customWidth="1"/>
    <col min="4" max="4" width="10.7109375" bestFit="1" customWidth="1"/>
    <col min="5" max="5" width="14.85546875" bestFit="1" customWidth="1"/>
    <col min="6" max="6" width="15.42578125" bestFit="1" customWidth="1"/>
  </cols>
  <sheetData>
    <row r="1" spans="1:6" x14ac:dyDescent="0.25">
      <c r="A1" s="1" t="s">
        <v>127</v>
      </c>
    </row>
    <row r="2" spans="1:6" x14ac:dyDescent="0.25">
      <c r="A2" s="21" t="s">
        <v>129</v>
      </c>
      <c r="B2" s="21" t="s">
        <v>130</v>
      </c>
      <c r="C2" s="21" t="s">
        <v>178</v>
      </c>
      <c r="D2" s="16" t="s">
        <v>132</v>
      </c>
      <c r="E2" s="16" t="s">
        <v>177</v>
      </c>
      <c r="F2" s="16" t="s">
        <v>179</v>
      </c>
    </row>
    <row r="3" spans="1:6" x14ac:dyDescent="0.25">
      <c r="A3" s="2" t="s">
        <v>128</v>
      </c>
      <c r="B3" s="2" t="s">
        <v>131</v>
      </c>
      <c r="C3" s="22">
        <v>2.1759259259259258E-3</v>
      </c>
      <c r="D3" s="2">
        <v>1.29</v>
      </c>
      <c r="E3" s="2">
        <v>20</v>
      </c>
      <c r="F3" s="22">
        <f>E3*C3</f>
        <v>4.3518518518518512E-2</v>
      </c>
    </row>
    <row r="4" spans="1:6" x14ac:dyDescent="0.25">
      <c r="A4" s="2" t="s">
        <v>133</v>
      </c>
      <c r="B4" s="2" t="s">
        <v>134</v>
      </c>
      <c r="C4" s="22">
        <v>3.1249999999999997E-3</v>
      </c>
      <c r="D4" s="2">
        <v>1.29</v>
      </c>
      <c r="E4" s="2">
        <v>10</v>
      </c>
      <c r="F4" s="22">
        <f t="shared" ref="F4:F16" si="0">E4*C4</f>
        <v>3.1249999999999997E-2</v>
      </c>
    </row>
    <row r="5" spans="1:6" x14ac:dyDescent="0.25">
      <c r="A5" s="2" t="s">
        <v>135</v>
      </c>
      <c r="B5" s="2" t="s">
        <v>136</v>
      </c>
      <c r="C5" s="22">
        <v>2.6504629629629625E-3</v>
      </c>
      <c r="D5" s="2">
        <v>1.29</v>
      </c>
      <c r="E5" s="2">
        <v>5</v>
      </c>
      <c r="F5" s="22">
        <f t="shared" si="0"/>
        <v>1.3252314814814812E-2</v>
      </c>
    </row>
    <row r="6" spans="1:6" x14ac:dyDescent="0.25">
      <c r="A6" s="2" t="s">
        <v>137</v>
      </c>
      <c r="B6" s="2" t="s">
        <v>138</v>
      </c>
      <c r="C6" s="22">
        <v>1.5624999999999999E-3</v>
      </c>
      <c r="D6" s="2">
        <v>1.29</v>
      </c>
      <c r="E6" s="2">
        <v>1</v>
      </c>
      <c r="F6" s="22">
        <f t="shared" si="0"/>
        <v>1.5624999999999999E-3</v>
      </c>
    </row>
    <row r="7" spans="1:6" x14ac:dyDescent="0.25">
      <c r="A7" s="2" t="s">
        <v>139</v>
      </c>
      <c r="B7" s="2" t="s">
        <v>143</v>
      </c>
      <c r="C7" s="22">
        <v>0</v>
      </c>
      <c r="D7" s="28" t="s">
        <v>140</v>
      </c>
      <c r="E7" s="2"/>
      <c r="F7" s="22"/>
    </row>
    <row r="8" spans="1:6" x14ac:dyDescent="0.25">
      <c r="A8" s="2" t="s">
        <v>141</v>
      </c>
      <c r="B8" s="2" t="s">
        <v>144</v>
      </c>
      <c r="C8" s="22">
        <v>0</v>
      </c>
      <c r="D8" s="28" t="s">
        <v>140</v>
      </c>
      <c r="E8" s="2"/>
      <c r="F8" s="22"/>
    </row>
    <row r="9" spans="1:6" x14ac:dyDescent="0.25">
      <c r="A9" s="2" t="s">
        <v>145</v>
      </c>
      <c r="B9" s="2" t="s">
        <v>142</v>
      </c>
      <c r="C9" s="22">
        <v>1.4467592592592594E-3</v>
      </c>
      <c r="D9" s="2">
        <v>1.29</v>
      </c>
      <c r="E9" s="2">
        <v>1</v>
      </c>
      <c r="F9" s="22">
        <f t="shared" si="0"/>
        <v>1.4467592592592594E-3</v>
      </c>
    </row>
    <row r="10" spans="1:6" x14ac:dyDescent="0.25">
      <c r="A10" s="2">
        <v>53</v>
      </c>
      <c r="B10" s="2" t="s">
        <v>146</v>
      </c>
      <c r="C10" s="22">
        <v>3.5763888888888894E-3</v>
      </c>
      <c r="D10" s="2">
        <v>1.29</v>
      </c>
      <c r="E10" s="2">
        <v>10</v>
      </c>
      <c r="F10" s="22">
        <f t="shared" si="0"/>
        <v>3.5763888888888894E-2</v>
      </c>
    </row>
    <row r="11" spans="1:6" x14ac:dyDescent="0.25">
      <c r="A11" s="2" t="s">
        <v>147</v>
      </c>
      <c r="B11" s="2" t="s">
        <v>148</v>
      </c>
      <c r="C11" s="22">
        <v>1.4930555555555556E-3</v>
      </c>
      <c r="D11" s="2">
        <v>1.29</v>
      </c>
      <c r="E11" s="2">
        <v>50</v>
      </c>
      <c r="F11" s="22">
        <f t="shared" si="0"/>
        <v>7.4652777777777776E-2</v>
      </c>
    </row>
    <row r="12" spans="1:6" x14ac:dyDescent="0.25">
      <c r="A12" s="2">
        <v>57</v>
      </c>
      <c r="B12" s="2" t="s">
        <v>149</v>
      </c>
      <c r="C12" s="22">
        <v>1.4699074074074074E-3</v>
      </c>
      <c r="D12" s="2">
        <v>1.29</v>
      </c>
      <c r="E12" s="2">
        <v>10</v>
      </c>
      <c r="F12" s="22">
        <f t="shared" si="0"/>
        <v>1.4699074074074074E-2</v>
      </c>
    </row>
    <row r="13" spans="1:6" x14ac:dyDescent="0.25">
      <c r="A13" s="2" t="s">
        <v>150</v>
      </c>
      <c r="B13" s="2" t="s">
        <v>151</v>
      </c>
      <c r="C13" s="22">
        <v>2.8819444444444444E-3</v>
      </c>
      <c r="D13" s="2">
        <v>1.29</v>
      </c>
      <c r="E13" s="2">
        <v>50</v>
      </c>
      <c r="F13" s="22">
        <f t="shared" si="0"/>
        <v>0.14409722222222221</v>
      </c>
    </row>
    <row r="14" spans="1:6" x14ac:dyDescent="0.25">
      <c r="A14" s="2">
        <v>64</v>
      </c>
      <c r="B14" s="2" t="s">
        <v>153</v>
      </c>
      <c r="C14" s="22">
        <v>1.8055555555555557E-3</v>
      </c>
      <c r="D14" s="2">
        <v>1.29</v>
      </c>
      <c r="E14" s="2">
        <v>1</v>
      </c>
      <c r="F14" s="22">
        <f t="shared" si="0"/>
        <v>1.8055555555555557E-3</v>
      </c>
    </row>
    <row r="15" spans="1:6" x14ac:dyDescent="0.25">
      <c r="A15" s="2" t="s">
        <v>152</v>
      </c>
      <c r="B15" s="2" t="s">
        <v>154</v>
      </c>
      <c r="C15" s="22">
        <v>5.8796296296296296E-3</v>
      </c>
      <c r="D15" s="2">
        <v>1.29</v>
      </c>
      <c r="E15" s="2">
        <v>20</v>
      </c>
      <c r="F15" s="22">
        <f t="shared" si="0"/>
        <v>0.1175925925925926</v>
      </c>
    </row>
    <row r="16" spans="1:6" x14ac:dyDescent="0.25">
      <c r="A16" s="2">
        <v>67</v>
      </c>
      <c r="B16" s="2" t="s">
        <v>155</v>
      </c>
      <c r="C16" s="22">
        <v>1.3773148148148147E-3</v>
      </c>
      <c r="D16" s="2">
        <v>1.29</v>
      </c>
      <c r="E16" s="2">
        <v>20</v>
      </c>
      <c r="F16" s="22">
        <f t="shared" si="0"/>
        <v>2.7546296296296294E-2</v>
      </c>
    </row>
    <row r="17" spans="1:7" x14ac:dyDescent="0.25">
      <c r="A17" s="2"/>
      <c r="B17" s="2"/>
      <c r="C17" s="23">
        <f>SUM(C3:C16)</f>
        <v>2.9444444444444443E-2</v>
      </c>
      <c r="D17" s="2"/>
      <c r="E17" s="2"/>
      <c r="F17" s="23">
        <f>SUM(F3:F16)</f>
        <v>0.50718750000000001</v>
      </c>
    </row>
    <row r="18" spans="1:7" x14ac:dyDescent="0.25">
      <c r="A18" s="2"/>
      <c r="B18" s="2"/>
      <c r="C18" s="2"/>
      <c r="D18" s="2"/>
      <c r="E18" s="2"/>
      <c r="F18" t="s">
        <v>181</v>
      </c>
    </row>
    <row r="19" spans="1:7" x14ac:dyDescent="0.25">
      <c r="A19" s="2"/>
      <c r="B19" s="2"/>
      <c r="C19" s="2"/>
      <c r="D19" s="2"/>
      <c r="E19" s="2"/>
    </row>
    <row r="20" spans="1:7" x14ac:dyDescent="0.25">
      <c r="A20" s="21" t="s">
        <v>156</v>
      </c>
      <c r="B20" s="21" t="s">
        <v>130</v>
      </c>
      <c r="C20" s="21" t="s">
        <v>178</v>
      </c>
      <c r="D20" s="16" t="s">
        <v>132</v>
      </c>
      <c r="E20" s="16" t="s">
        <v>177</v>
      </c>
      <c r="F20" s="16" t="s">
        <v>179</v>
      </c>
    </row>
    <row r="21" spans="1:7" x14ac:dyDescent="0.25">
      <c r="A21" s="2">
        <v>0</v>
      </c>
      <c r="B21" s="2"/>
      <c r="C21" s="2"/>
      <c r="D21" s="2"/>
      <c r="E21" s="2"/>
    </row>
    <row r="22" spans="1:7" x14ac:dyDescent="0.25">
      <c r="A22" s="2">
        <v>1</v>
      </c>
      <c r="B22" s="2" t="s">
        <v>157</v>
      </c>
      <c r="C22" s="22">
        <v>4.0972222222222226E-3</v>
      </c>
      <c r="D22" s="2">
        <v>1.29</v>
      </c>
      <c r="E22" s="2">
        <v>25</v>
      </c>
      <c r="F22" s="22">
        <f>E22*C22</f>
        <v>0.10243055555555557</v>
      </c>
    </row>
    <row r="23" spans="1:7" x14ac:dyDescent="0.25">
      <c r="A23" s="2">
        <v>2</v>
      </c>
      <c r="B23" s="2" t="s">
        <v>158</v>
      </c>
      <c r="C23" s="22">
        <v>3.9351851851851857E-3</v>
      </c>
      <c r="D23" s="2">
        <v>1.29</v>
      </c>
      <c r="E23" s="2">
        <v>25</v>
      </c>
      <c r="F23" s="22">
        <f t="shared" ref="F23:F35" si="1">E23*C23</f>
        <v>9.8379629629629636E-2</v>
      </c>
    </row>
    <row r="24" spans="1:7" x14ac:dyDescent="0.25">
      <c r="A24" s="2">
        <v>4</v>
      </c>
      <c r="B24" s="2" t="s">
        <v>159</v>
      </c>
      <c r="C24" s="22">
        <v>4.2476851851851851E-3</v>
      </c>
      <c r="D24" s="2">
        <v>1.29</v>
      </c>
      <c r="E24" s="2">
        <v>75</v>
      </c>
      <c r="F24" s="22">
        <f t="shared" si="1"/>
        <v>0.3185763888888889</v>
      </c>
    </row>
    <row r="25" spans="1:7" x14ac:dyDescent="0.25">
      <c r="A25" s="2">
        <v>5</v>
      </c>
      <c r="B25" s="2" t="s">
        <v>160</v>
      </c>
      <c r="C25" s="22">
        <v>3.2175925925925926E-3</v>
      </c>
      <c r="D25" s="2">
        <v>1.29</v>
      </c>
      <c r="E25" s="2">
        <v>75</v>
      </c>
      <c r="F25" s="22">
        <f t="shared" si="1"/>
        <v>0.24131944444444445</v>
      </c>
    </row>
    <row r="26" spans="1:7" x14ac:dyDescent="0.25">
      <c r="A26" s="2">
        <v>10</v>
      </c>
      <c r="B26" s="2" t="s">
        <v>161</v>
      </c>
      <c r="C26" s="22">
        <v>3.8425925925925923E-3</v>
      </c>
      <c r="D26" s="2">
        <v>1.29</v>
      </c>
      <c r="E26" s="2">
        <v>50</v>
      </c>
      <c r="F26" s="22">
        <f t="shared" si="1"/>
        <v>0.19212962962962962</v>
      </c>
    </row>
    <row r="27" spans="1:7" x14ac:dyDescent="0.25">
      <c r="A27" s="2">
        <v>11</v>
      </c>
      <c r="B27" s="2" t="s">
        <v>162</v>
      </c>
      <c r="C27" s="22">
        <v>4.5833333333333334E-3</v>
      </c>
      <c r="D27" s="2">
        <v>1.29</v>
      </c>
      <c r="E27" s="2">
        <v>50</v>
      </c>
      <c r="F27" s="22">
        <f t="shared" si="1"/>
        <v>0.22916666666666666</v>
      </c>
    </row>
    <row r="28" spans="1:7" x14ac:dyDescent="0.25">
      <c r="A28" s="2">
        <v>12</v>
      </c>
      <c r="B28" s="2" t="s">
        <v>163</v>
      </c>
      <c r="C28" s="22">
        <v>3.7847222222222223E-3</v>
      </c>
      <c r="D28" s="2">
        <v>1.29</v>
      </c>
      <c r="E28" s="2">
        <v>50</v>
      </c>
      <c r="F28" s="22">
        <f t="shared" si="1"/>
        <v>0.1892361111111111</v>
      </c>
      <c r="G28" s="22"/>
    </row>
    <row r="29" spans="1:7" x14ac:dyDescent="0.25">
      <c r="A29" s="2">
        <v>13</v>
      </c>
      <c r="B29" s="2" t="s">
        <v>164</v>
      </c>
      <c r="C29" s="22">
        <v>3.9236111111111112E-3</v>
      </c>
      <c r="D29" s="2">
        <v>1.29</v>
      </c>
      <c r="E29" s="2">
        <v>50</v>
      </c>
      <c r="F29" s="22">
        <f t="shared" si="1"/>
        <v>0.19618055555555555</v>
      </c>
      <c r="G29" s="22"/>
    </row>
    <row r="30" spans="1:7" x14ac:dyDescent="0.25">
      <c r="A30" s="2">
        <v>18</v>
      </c>
      <c r="B30" s="2" t="s">
        <v>165</v>
      </c>
      <c r="C30" s="22">
        <v>3.7615740740740739E-3</v>
      </c>
      <c r="D30" s="2">
        <v>1.29</v>
      </c>
      <c r="E30" s="2">
        <v>50</v>
      </c>
      <c r="F30" s="22">
        <f t="shared" si="1"/>
        <v>0.18807870370370369</v>
      </c>
      <c r="G30" s="22"/>
    </row>
    <row r="31" spans="1:7" x14ac:dyDescent="0.25">
      <c r="A31" s="2">
        <v>19</v>
      </c>
      <c r="B31" s="2" t="s">
        <v>166</v>
      </c>
      <c r="C31" s="22">
        <v>3.5069444444444445E-3</v>
      </c>
      <c r="D31" s="2">
        <v>1.29</v>
      </c>
      <c r="E31" s="2">
        <v>50</v>
      </c>
      <c r="F31" s="22">
        <f t="shared" si="1"/>
        <v>0.17534722222222221</v>
      </c>
      <c r="G31" s="22"/>
    </row>
    <row r="32" spans="1:7" x14ac:dyDescent="0.25">
      <c r="A32" s="2">
        <v>58</v>
      </c>
      <c r="B32" s="2" t="s">
        <v>167</v>
      </c>
      <c r="C32" s="22">
        <v>3.8310185185185183E-3</v>
      </c>
      <c r="D32" s="2">
        <v>1.29</v>
      </c>
      <c r="E32" s="2">
        <v>50</v>
      </c>
      <c r="F32" s="22">
        <f t="shared" si="1"/>
        <v>0.19155092592592593</v>
      </c>
      <c r="G32" s="22"/>
    </row>
    <row r="33" spans="1:7" x14ac:dyDescent="0.25">
      <c r="A33" s="2">
        <v>68</v>
      </c>
      <c r="B33" s="2" t="s">
        <v>173</v>
      </c>
      <c r="C33" s="22">
        <v>0</v>
      </c>
      <c r="D33" s="28" t="s">
        <v>140</v>
      </c>
      <c r="E33" s="2"/>
      <c r="F33" s="22"/>
      <c r="G33" s="22"/>
    </row>
    <row r="34" spans="1:7" x14ac:dyDescent="0.25">
      <c r="A34" s="2">
        <v>69</v>
      </c>
      <c r="B34" s="2" t="s">
        <v>171</v>
      </c>
      <c r="C34" s="22">
        <v>0</v>
      </c>
      <c r="D34" s="28" t="s">
        <v>140</v>
      </c>
      <c r="E34" s="2"/>
      <c r="F34" s="22"/>
      <c r="G34" s="22"/>
    </row>
    <row r="35" spans="1:7" x14ac:dyDescent="0.25">
      <c r="A35" s="2">
        <v>70</v>
      </c>
      <c r="B35" s="2" t="s">
        <v>172</v>
      </c>
      <c r="C35" s="22">
        <v>6.9212962962962969E-3</v>
      </c>
      <c r="D35" s="2">
        <v>1.29</v>
      </c>
      <c r="E35" s="2">
        <v>1</v>
      </c>
      <c r="F35" s="22">
        <f t="shared" si="1"/>
        <v>6.9212962962962969E-3</v>
      </c>
      <c r="G35" s="22"/>
    </row>
    <row r="36" spans="1:7" x14ac:dyDescent="0.25">
      <c r="C36" s="23">
        <f>SUM(C22:C35)</f>
        <v>4.9652777777777782E-2</v>
      </c>
      <c r="D36" s="2"/>
      <c r="E36" s="3">
        <f>SUM(E3:E16)+SUM(E22:E35)</f>
        <v>749</v>
      </c>
      <c r="F36" s="23">
        <f>SUM(F22:F35)</f>
        <v>2.1293171296296296</v>
      </c>
      <c r="G36" s="23"/>
    </row>
    <row r="37" spans="1:7" x14ac:dyDescent="0.25">
      <c r="F37" s="30" t="s">
        <v>180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32" sqref="C32:F38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4" width="14.85546875" bestFit="1" customWidth="1"/>
    <col min="5" max="5" width="10.140625" bestFit="1" customWidth="1"/>
    <col min="6" max="6" width="7.140625" bestFit="1" customWidth="1"/>
    <col min="8" max="8" width="10.140625" bestFit="1" customWidth="1"/>
  </cols>
  <sheetData>
    <row r="1" spans="1:9" x14ac:dyDescent="0.25">
      <c r="A1" s="1" t="s">
        <v>127</v>
      </c>
    </row>
    <row r="2" spans="1:9" x14ac:dyDescent="0.25">
      <c r="A2" s="21" t="s">
        <v>129</v>
      </c>
      <c r="B2" s="21" t="s">
        <v>130</v>
      </c>
      <c r="C2" s="21" t="s">
        <v>184</v>
      </c>
      <c r="D2" s="31" t="s">
        <v>177</v>
      </c>
      <c r="E2" s="31" t="s">
        <v>182</v>
      </c>
      <c r="F2" s="31" t="s">
        <v>183</v>
      </c>
      <c r="H2" s="35" t="s">
        <v>185</v>
      </c>
      <c r="I2" s="35" t="s">
        <v>183</v>
      </c>
    </row>
    <row r="3" spans="1:9" x14ac:dyDescent="0.25">
      <c r="A3" s="2" t="s">
        <v>128</v>
      </c>
      <c r="B3" s="2" t="s">
        <v>131</v>
      </c>
      <c r="C3" s="2">
        <v>1</v>
      </c>
      <c r="D3" s="2">
        <v>20</v>
      </c>
      <c r="E3" s="2">
        <v>20</v>
      </c>
      <c r="F3" s="33">
        <f>E3/D3</f>
        <v>1</v>
      </c>
      <c r="H3" s="2">
        <v>20</v>
      </c>
      <c r="I3" s="33">
        <f>H3/D3</f>
        <v>1</v>
      </c>
    </row>
    <row r="4" spans="1:9" x14ac:dyDescent="0.25">
      <c r="A4" s="2" t="s">
        <v>133</v>
      </c>
      <c r="B4" s="2" t="s">
        <v>134</v>
      </c>
      <c r="C4" s="2">
        <v>1</v>
      </c>
      <c r="D4" s="2">
        <v>10</v>
      </c>
      <c r="E4" s="2">
        <v>10</v>
      </c>
      <c r="F4" s="33">
        <f t="shared" ref="F4:F29" si="0">E4/D4</f>
        <v>1</v>
      </c>
      <c r="H4" s="2">
        <v>10</v>
      </c>
      <c r="I4" s="33">
        <f t="shared" ref="I4:I14" si="1">H4/D4</f>
        <v>1</v>
      </c>
    </row>
    <row r="5" spans="1:9" x14ac:dyDescent="0.25">
      <c r="A5" s="2" t="s">
        <v>135</v>
      </c>
      <c r="B5" s="2" t="s">
        <v>136</v>
      </c>
      <c r="C5" s="2">
        <v>1</v>
      </c>
      <c r="D5" s="2">
        <v>5</v>
      </c>
      <c r="E5" s="2">
        <v>5</v>
      </c>
      <c r="F5" s="33">
        <f t="shared" si="0"/>
        <v>1</v>
      </c>
      <c r="H5" s="2">
        <v>5</v>
      </c>
      <c r="I5" s="33">
        <f t="shared" si="1"/>
        <v>1</v>
      </c>
    </row>
    <row r="6" spans="1:9" x14ac:dyDescent="0.25">
      <c r="A6" s="2" t="s">
        <v>137</v>
      </c>
      <c r="B6" s="2" t="s">
        <v>138</v>
      </c>
      <c r="C6" s="2">
        <v>1</v>
      </c>
      <c r="D6" s="2">
        <v>1</v>
      </c>
      <c r="E6" s="2">
        <v>1</v>
      </c>
      <c r="F6" s="33">
        <f t="shared" si="0"/>
        <v>1</v>
      </c>
      <c r="H6" s="2">
        <v>1</v>
      </c>
      <c r="I6" s="33">
        <f t="shared" si="1"/>
        <v>1</v>
      </c>
    </row>
    <row r="7" spans="1:9" x14ac:dyDescent="0.25">
      <c r="A7" s="2" t="s">
        <v>145</v>
      </c>
      <c r="B7" s="2" t="s">
        <v>142</v>
      </c>
      <c r="C7" s="2">
        <v>1</v>
      </c>
      <c r="D7" s="2">
        <v>1</v>
      </c>
      <c r="E7" s="2">
        <v>1</v>
      </c>
      <c r="F7" s="33">
        <f t="shared" si="0"/>
        <v>1</v>
      </c>
      <c r="H7" s="2">
        <v>1</v>
      </c>
      <c r="I7" s="33">
        <f t="shared" si="1"/>
        <v>1</v>
      </c>
    </row>
    <row r="8" spans="1:9" x14ac:dyDescent="0.25">
      <c r="A8" s="2">
        <v>53</v>
      </c>
      <c r="B8" s="2" t="s">
        <v>146</v>
      </c>
      <c r="C8" s="2">
        <v>1</v>
      </c>
      <c r="D8" s="2">
        <v>10</v>
      </c>
      <c r="E8" s="2">
        <v>9</v>
      </c>
      <c r="F8" s="33">
        <f t="shared" si="0"/>
        <v>0.9</v>
      </c>
      <c r="H8" s="2">
        <v>10</v>
      </c>
      <c r="I8" s="33">
        <f t="shared" si="1"/>
        <v>1</v>
      </c>
    </row>
    <row r="9" spans="1:9" x14ac:dyDescent="0.25">
      <c r="A9" s="2" t="s">
        <v>147</v>
      </c>
      <c r="B9" s="2" t="s">
        <v>148</v>
      </c>
      <c r="C9" s="2">
        <v>1</v>
      </c>
      <c r="D9" s="2">
        <v>50</v>
      </c>
      <c r="E9" s="2">
        <v>50</v>
      </c>
      <c r="F9" s="33">
        <f t="shared" si="0"/>
        <v>1</v>
      </c>
      <c r="H9" s="2">
        <v>50</v>
      </c>
      <c r="I9" s="33">
        <f t="shared" si="1"/>
        <v>1</v>
      </c>
    </row>
    <row r="10" spans="1:9" x14ac:dyDescent="0.25">
      <c r="A10" s="2">
        <v>57</v>
      </c>
      <c r="B10" s="2" t="s">
        <v>149</v>
      </c>
      <c r="C10" s="2">
        <v>1</v>
      </c>
      <c r="D10" s="2">
        <v>10</v>
      </c>
      <c r="E10" s="2">
        <v>10</v>
      </c>
      <c r="F10" s="33">
        <f t="shared" si="0"/>
        <v>1</v>
      </c>
      <c r="H10" s="2">
        <v>10</v>
      </c>
      <c r="I10" s="33">
        <f t="shared" si="1"/>
        <v>1</v>
      </c>
    </row>
    <row r="11" spans="1:9" x14ac:dyDescent="0.25">
      <c r="A11" s="2" t="s">
        <v>150</v>
      </c>
      <c r="B11" s="2" t="s">
        <v>151</v>
      </c>
      <c r="C11" s="2">
        <v>1</v>
      </c>
      <c r="D11" s="2">
        <v>50</v>
      </c>
      <c r="E11" s="2">
        <v>50</v>
      </c>
      <c r="F11" s="33">
        <f t="shared" si="0"/>
        <v>1</v>
      </c>
      <c r="H11" s="2">
        <v>50</v>
      </c>
      <c r="I11" s="33">
        <f t="shared" si="1"/>
        <v>1</v>
      </c>
    </row>
    <row r="12" spans="1:9" x14ac:dyDescent="0.25">
      <c r="A12" s="2">
        <v>64</v>
      </c>
      <c r="B12" s="2" t="s">
        <v>153</v>
      </c>
      <c r="C12" s="2">
        <v>1</v>
      </c>
      <c r="D12" s="2">
        <v>1</v>
      </c>
      <c r="E12" s="2">
        <v>1</v>
      </c>
      <c r="F12" s="33">
        <f t="shared" si="0"/>
        <v>1</v>
      </c>
      <c r="H12" s="2">
        <v>1</v>
      </c>
      <c r="I12" s="33">
        <f t="shared" si="1"/>
        <v>1</v>
      </c>
    </row>
    <row r="13" spans="1:9" x14ac:dyDescent="0.25">
      <c r="A13" s="2" t="s">
        <v>152</v>
      </c>
      <c r="B13" s="2" t="s">
        <v>154</v>
      </c>
      <c r="C13" s="2">
        <v>1</v>
      </c>
      <c r="D13" s="2">
        <v>20</v>
      </c>
      <c r="E13" s="2">
        <v>19</v>
      </c>
      <c r="F13" s="33">
        <f t="shared" si="0"/>
        <v>0.95</v>
      </c>
      <c r="H13" s="2">
        <v>15</v>
      </c>
      <c r="I13" s="33">
        <f t="shared" si="1"/>
        <v>0.75</v>
      </c>
    </row>
    <row r="14" spans="1:9" x14ac:dyDescent="0.25">
      <c r="A14" s="2">
        <v>67</v>
      </c>
      <c r="B14" s="2" t="s">
        <v>155</v>
      </c>
      <c r="C14" s="2">
        <v>1</v>
      </c>
      <c r="D14" s="2">
        <v>20</v>
      </c>
      <c r="E14" s="2">
        <v>20</v>
      </c>
      <c r="F14" s="33">
        <f t="shared" si="0"/>
        <v>1</v>
      </c>
      <c r="H14" s="2">
        <v>20</v>
      </c>
      <c r="I14" s="33">
        <f t="shared" si="1"/>
        <v>1</v>
      </c>
    </row>
    <row r="15" spans="1:9" x14ac:dyDescent="0.25">
      <c r="A15" s="2"/>
      <c r="B15" s="2"/>
      <c r="D15" s="3">
        <f>SUM(D3:D14)</f>
        <v>198</v>
      </c>
      <c r="E15" s="3">
        <f>SUM(E3:E14)</f>
        <v>196</v>
      </c>
      <c r="F15" s="34">
        <f t="shared" si="0"/>
        <v>0.98989898989898994</v>
      </c>
      <c r="H15" s="3">
        <f>SUM(H3:H14)</f>
        <v>193</v>
      </c>
      <c r="I15" s="34">
        <f>H15/D15</f>
        <v>0.9747474747474747</v>
      </c>
    </row>
    <row r="16" spans="1:9" x14ac:dyDescent="0.25">
      <c r="A16" s="2"/>
      <c r="B16" s="2"/>
      <c r="D16" s="2"/>
      <c r="E16" s="2"/>
      <c r="F16" s="33"/>
    </row>
    <row r="17" spans="1:9" x14ac:dyDescent="0.25">
      <c r="A17" s="21" t="s">
        <v>156</v>
      </c>
      <c r="B17" s="21" t="s">
        <v>130</v>
      </c>
      <c r="C17" s="21" t="s">
        <v>184</v>
      </c>
      <c r="D17" s="31" t="s">
        <v>177</v>
      </c>
      <c r="E17" s="32" t="s">
        <v>182</v>
      </c>
      <c r="F17" s="32" t="s">
        <v>183</v>
      </c>
    </row>
    <row r="18" spans="1:9" x14ac:dyDescent="0.25">
      <c r="A18" s="2">
        <v>1</v>
      </c>
      <c r="B18" s="2" t="s">
        <v>157</v>
      </c>
      <c r="C18" s="2">
        <v>6</v>
      </c>
      <c r="D18" s="2">
        <v>25</v>
      </c>
      <c r="E18" s="2">
        <v>25</v>
      </c>
      <c r="F18" s="33">
        <f t="shared" si="0"/>
        <v>1</v>
      </c>
      <c r="H18" s="2">
        <v>24</v>
      </c>
      <c r="I18" s="33">
        <f t="shared" ref="I18:I29" si="2">H18/D18</f>
        <v>0.96</v>
      </c>
    </row>
    <row r="19" spans="1:9" x14ac:dyDescent="0.25">
      <c r="A19" s="2">
        <v>2</v>
      </c>
      <c r="B19" s="2" t="s">
        <v>158</v>
      </c>
      <c r="C19" s="2">
        <v>6</v>
      </c>
      <c r="D19" s="2">
        <v>25</v>
      </c>
      <c r="E19" s="2">
        <v>25</v>
      </c>
      <c r="F19" s="33">
        <f t="shared" si="0"/>
        <v>1</v>
      </c>
      <c r="H19" s="2">
        <v>25</v>
      </c>
      <c r="I19" s="33">
        <f t="shared" si="2"/>
        <v>1</v>
      </c>
    </row>
    <row r="20" spans="1:9" x14ac:dyDescent="0.25">
      <c r="A20" s="2">
        <v>4</v>
      </c>
      <c r="B20" s="2" t="s">
        <v>159</v>
      </c>
      <c r="C20" s="2">
        <v>6</v>
      </c>
      <c r="D20" s="2">
        <v>75</v>
      </c>
      <c r="E20" s="2">
        <v>61</v>
      </c>
      <c r="F20" s="33">
        <f t="shared" si="0"/>
        <v>0.81333333333333335</v>
      </c>
      <c r="H20" s="2">
        <v>0</v>
      </c>
      <c r="I20" s="33">
        <f t="shared" si="2"/>
        <v>0</v>
      </c>
    </row>
    <row r="21" spans="1:9" x14ac:dyDescent="0.25">
      <c r="A21" s="2">
        <v>5</v>
      </c>
      <c r="B21" s="2" t="s">
        <v>160</v>
      </c>
      <c r="C21" s="2">
        <v>6</v>
      </c>
      <c r="D21" s="2">
        <v>75</v>
      </c>
      <c r="E21" s="2">
        <v>64</v>
      </c>
      <c r="F21" s="33">
        <f t="shared" si="0"/>
        <v>0.85333333333333339</v>
      </c>
      <c r="H21" s="2">
        <v>4</v>
      </c>
      <c r="I21" s="33">
        <f t="shared" si="2"/>
        <v>5.3333333333333337E-2</v>
      </c>
    </row>
    <row r="22" spans="1:9" x14ac:dyDescent="0.25">
      <c r="A22" s="2">
        <v>10</v>
      </c>
      <c r="B22" s="2" t="s">
        <v>161</v>
      </c>
      <c r="C22" s="2">
        <v>4</v>
      </c>
      <c r="D22" s="2">
        <v>50</v>
      </c>
      <c r="E22" s="2">
        <v>49</v>
      </c>
      <c r="F22" s="33">
        <f t="shared" si="0"/>
        <v>0.98</v>
      </c>
      <c r="H22" s="2">
        <v>49</v>
      </c>
      <c r="I22" s="33">
        <f t="shared" si="2"/>
        <v>0.98</v>
      </c>
    </row>
    <row r="23" spans="1:9" x14ac:dyDescent="0.25">
      <c r="A23" s="2">
        <v>11</v>
      </c>
      <c r="B23" s="2" t="s">
        <v>162</v>
      </c>
      <c r="C23" s="2">
        <v>4</v>
      </c>
      <c r="D23" s="2">
        <v>50</v>
      </c>
      <c r="E23" s="2">
        <v>49</v>
      </c>
      <c r="F23" s="33">
        <f t="shared" si="0"/>
        <v>0.98</v>
      </c>
      <c r="H23" s="2">
        <v>50</v>
      </c>
      <c r="I23" s="33">
        <f t="shared" si="2"/>
        <v>1</v>
      </c>
    </row>
    <row r="24" spans="1:9" x14ac:dyDescent="0.25">
      <c r="A24" s="2">
        <v>12</v>
      </c>
      <c r="B24" s="2" t="s">
        <v>163</v>
      </c>
      <c r="C24" s="2">
        <v>4</v>
      </c>
      <c r="D24" s="2">
        <v>50</v>
      </c>
      <c r="E24" s="2">
        <v>3</v>
      </c>
      <c r="F24" s="33">
        <f t="shared" si="0"/>
        <v>0.06</v>
      </c>
      <c r="H24" s="2">
        <v>21</v>
      </c>
      <c r="I24" s="33">
        <f t="shared" si="2"/>
        <v>0.42</v>
      </c>
    </row>
    <row r="25" spans="1:9" x14ac:dyDescent="0.25">
      <c r="A25" s="2">
        <v>13</v>
      </c>
      <c r="B25" s="2" t="s">
        <v>164</v>
      </c>
      <c r="C25" s="2">
        <v>4</v>
      </c>
      <c r="D25" s="2">
        <v>50</v>
      </c>
      <c r="E25" s="2">
        <v>0</v>
      </c>
      <c r="F25" s="33">
        <f t="shared" si="0"/>
        <v>0</v>
      </c>
      <c r="H25" s="2">
        <v>0</v>
      </c>
      <c r="I25" s="33">
        <f t="shared" si="2"/>
        <v>0</v>
      </c>
    </row>
    <row r="26" spans="1:9" x14ac:dyDescent="0.25">
      <c r="A26" s="2">
        <v>18</v>
      </c>
      <c r="B26" s="2" t="s">
        <v>165</v>
      </c>
      <c r="C26" s="2">
        <v>4</v>
      </c>
      <c r="D26" s="2">
        <v>50</v>
      </c>
      <c r="E26" s="2">
        <v>0</v>
      </c>
      <c r="F26" s="33">
        <f t="shared" si="0"/>
        <v>0</v>
      </c>
      <c r="H26" s="2">
        <v>0</v>
      </c>
      <c r="I26" s="33">
        <f t="shared" si="2"/>
        <v>0</v>
      </c>
    </row>
    <row r="27" spans="1:9" x14ac:dyDescent="0.25">
      <c r="A27" s="2">
        <v>19</v>
      </c>
      <c r="B27" s="2" t="s">
        <v>166</v>
      </c>
      <c r="C27" s="2">
        <v>4</v>
      </c>
      <c r="D27" s="2">
        <v>50</v>
      </c>
      <c r="E27" s="2">
        <v>0</v>
      </c>
      <c r="F27" s="33">
        <f t="shared" si="0"/>
        <v>0</v>
      </c>
      <c r="H27" s="2">
        <v>0</v>
      </c>
      <c r="I27" s="33">
        <f t="shared" si="2"/>
        <v>0</v>
      </c>
    </row>
    <row r="28" spans="1:9" x14ac:dyDescent="0.25">
      <c r="A28" s="2">
        <v>58</v>
      </c>
      <c r="B28" s="2" t="s">
        <v>167</v>
      </c>
      <c r="C28" s="2">
        <v>7</v>
      </c>
      <c r="D28" s="2">
        <v>50</v>
      </c>
      <c r="E28" s="2">
        <v>50</v>
      </c>
      <c r="F28" s="33">
        <f t="shared" si="0"/>
        <v>1</v>
      </c>
      <c r="H28" s="2">
        <v>50</v>
      </c>
      <c r="I28" s="33">
        <f t="shared" si="2"/>
        <v>1</v>
      </c>
    </row>
    <row r="29" spans="1:9" x14ac:dyDescent="0.25">
      <c r="A29" s="2">
        <v>70</v>
      </c>
      <c r="B29" s="2" t="s">
        <v>172</v>
      </c>
      <c r="C29" s="2">
        <v>4</v>
      </c>
      <c r="D29" s="2">
        <v>1</v>
      </c>
      <c r="E29" s="2">
        <v>1</v>
      </c>
      <c r="F29" s="33">
        <f t="shared" si="0"/>
        <v>1</v>
      </c>
      <c r="H29" s="2">
        <v>1</v>
      </c>
      <c r="I29" s="33">
        <f t="shared" si="2"/>
        <v>1</v>
      </c>
    </row>
    <row r="30" spans="1:9" x14ac:dyDescent="0.25">
      <c r="D30" s="3">
        <f>SUM(D18:D29)</f>
        <v>551</v>
      </c>
      <c r="E30" s="3">
        <f>SUM(E18:E29)</f>
        <v>327</v>
      </c>
      <c r="F30" s="34">
        <f>E30/D30</f>
        <v>0.59346642468239563</v>
      </c>
      <c r="H30" s="3">
        <f>SUM(H18:H29)</f>
        <v>224</v>
      </c>
      <c r="I30" s="34">
        <f>H30/D30</f>
        <v>0.40653357531760437</v>
      </c>
    </row>
    <row r="31" spans="1:9" x14ac:dyDescent="0.25">
      <c r="C31" s="36"/>
    </row>
    <row r="32" spans="1:9" x14ac:dyDescent="0.25">
      <c r="C32" s="36" t="s">
        <v>186</v>
      </c>
      <c r="D32" s="3">
        <f>D15+D30</f>
        <v>749</v>
      </c>
      <c r="E32" s="3">
        <f>E15+E30</f>
        <v>523</v>
      </c>
      <c r="F32" s="49">
        <f>E32/D32</f>
        <v>0.69826435246995999</v>
      </c>
    </row>
    <row r="34" spans="3:9" x14ac:dyDescent="0.25">
      <c r="C34" s="36" t="s">
        <v>189</v>
      </c>
      <c r="D34" s="3">
        <v>749</v>
      </c>
      <c r="E34" s="3">
        <f>H15+H30</f>
        <v>417</v>
      </c>
      <c r="F34" s="49">
        <f>E34/D34</f>
        <v>0.5567423230974633</v>
      </c>
      <c r="H34" s="3"/>
      <c r="I34" s="34"/>
    </row>
    <row r="36" spans="3:9" x14ac:dyDescent="0.25">
      <c r="C36" s="36" t="s">
        <v>188</v>
      </c>
      <c r="D36" s="3">
        <f>D32+D32</f>
        <v>1498</v>
      </c>
      <c r="E36" s="3">
        <f>E32+E34</f>
        <v>940</v>
      </c>
      <c r="F36" s="49">
        <f>E36/D36</f>
        <v>0.62750333778371159</v>
      </c>
    </row>
    <row r="38" spans="3:9" x14ac:dyDescent="0.25">
      <c r="C38" s="36" t="s">
        <v>187</v>
      </c>
      <c r="D38" s="3">
        <v>5916</v>
      </c>
      <c r="E38" s="3">
        <v>4910</v>
      </c>
      <c r="F38" s="49">
        <f>E38/D38</f>
        <v>0.82995267072346179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Normal="100" workbookViewId="0">
      <selection activeCell="J64" sqref="J64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6.85546875" bestFit="1" customWidth="1"/>
    <col min="4" max="4" width="14.85546875" bestFit="1" customWidth="1"/>
    <col min="5" max="5" width="10.140625" bestFit="1" customWidth="1"/>
    <col min="6" max="6" width="7.140625" bestFit="1" customWidth="1"/>
    <col min="8" max="8" width="13.5703125" bestFit="1" customWidth="1"/>
    <col min="9" max="9" width="11.7109375" bestFit="1" customWidth="1"/>
    <col min="10" max="10" width="13.5703125" bestFit="1" customWidth="1"/>
    <col min="11" max="11" width="10.85546875" bestFit="1" customWidth="1"/>
    <col min="12" max="12" width="11.42578125" bestFit="1" customWidth="1"/>
    <col min="14" max="14" width="66.42578125" bestFit="1" customWidth="1"/>
    <col min="15" max="15" width="4.28515625" bestFit="1" customWidth="1"/>
    <col min="16" max="16" width="12" bestFit="1" customWidth="1"/>
    <col min="18" max="18" width="9.85546875" customWidth="1"/>
    <col min="19" max="19" width="12.42578125" bestFit="1" customWidth="1"/>
  </cols>
  <sheetData>
    <row r="1" spans="1:14" x14ac:dyDescent="0.25">
      <c r="A1" s="1" t="s">
        <v>231</v>
      </c>
    </row>
    <row r="2" spans="1:14" x14ac:dyDescent="0.25">
      <c r="A2" s="21" t="s">
        <v>129</v>
      </c>
      <c r="B2" s="21" t="s">
        <v>130</v>
      </c>
      <c r="C2" s="21" t="s">
        <v>184</v>
      </c>
      <c r="D2" s="37" t="s">
        <v>177</v>
      </c>
      <c r="E2" s="37" t="s">
        <v>182</v>
      </c>
      <c r="F2" s="37" t="s">
        <v>183</v>
      </c>
      <c r="H2" s="37" t="s">
        <v>190</v>
      </c>
      <c r="I2" s="37" t="s">
        <v>191</v>
      </c>
      <c r="J2" s="37" t="s">
        <v>192</v>
      </c>
      <c r="K2" s="38" t="s">
        <v>202</v>
      </c>
      <c r="L2" s="37" t="s">
        <v>194</v>
      </c>
      <c r="M2" s="37" t="s">
        <v>94</v>
      </c>
    </row>
    <row r="3" spans="1:14" x14ac:dyDescent="0.25">
      <c r="A3" s="2" t="s">
        <v>128</v>
      </c>
      <c r="B3" s="2" t="s">
        <v>131</v>
      </c>
      <c r="C3" s="2">
        <v>1</v>
      </c>
      <c r="D3" s="2">
        <v>20</v>
      </c>
      <c r="E3" s="2">
        <v>20</v>
      </c>
      <c r="F3" s="33">
        <f>E3/D3</f>
        <v>1</v>
      </c>
      <c r="H3" s="2"/>
      <c r="I3" s="2"/>
      <c r="J3" s="2"/>
      <c r="K3" s="2"/>
      <c r="M3" s="39"/>
    </row>
    <row r="4" spans="1:14" x14ac:dyDescent="0.25">
      <c r="A4" s="2" t="s">
        <v>133</v>
      </c>
      <c r="B4" s="2" t="s">
        <v>134</v>
      </c>
      <c r="C4" s="2">
        <v>1</v>
      </c>
      <c r="D4" s="2">
        <v>10</v>
      </c>
      <c r="E4" s="2">
        <v>10</v>
      </c>
      <c r="F4" s="33">
        <f t="shared" ref="F4:F30" si="0">E4/D4</f>
        <v>1</v>
      </c>
      <c r="H4" s="2"/>
      <c r="I4" s="2"/>
      <c r="J4" s="2"/>
      <c r="K4" s="2"/>
      <c r="M4" s="40"/>
    </row>
    <row r="5" spans="1:14" x14ac:dyDescent="0.25">
      <c r="A5" s="2" t="s">
        <v>135</v>
      </c>
      <c r="B5" s="2" t="s">
        <v>136</v>
      </c>
      <c r="C5" s="2">
        <v>1</v>
      </c>
      <c r="D5" s="2">
        <v>5</v>
      </c>
      <c r="E5" s="2">
        <v>5</v>
      </c>
      <c r="F5" s="33">
        <f t="shared" si="0"/>
        <v>1</v>
      </c>
      <c r="H5" s="2"/>
      <c r="I5" s="2"/>
      <c r="J5" s="2"/>
      <c r="K5" s="2"/>
      <c r="M5" s="40"/>
    </row>
    <row r="6" spans="1:14" x14ac:dyDescent="0.25">
      <c r="A6" s="2" t="s">
        <v>137</v>
      </c>
      <c r="B6" s="2" t="s">
        <v>138</v>
      </c>
      <c r="C6" s="2">
        <v>1</v>
      </c>
      <c r="D6" s="2">
        <v>1</v>
      </c>
      <c r="E6" s="2">
        <v>1</v>
      </c>
      <c r="F6" s="33">
        <f t="shared" si="0"/>
        <v>1</v>
      </c>
      <c r="H6" s="2"/>
      <c r="I6" s="2"/>
      <c r="J6" s="2"/>
      <c r="K6" s="2"/>
      <c r="M6" s="40"/>
    </row>
    <row r="7" spans="1:14" x14ac:dyDescent="0.25">
      <c r="A7" s="2" t="s">
        <v>145</v>
      </c>
      <c r="B7" s="2" t="s">
        <v>142</v>
      </c>
      <c r="C7" s="2">
        <v>1</v>
      </c>
      <c r="D7" s="2">
        <v>1</v>
      </c>
      <c r="E7" s="2">
        <v>1</v>
      </c>
      <c r="F7" s="33">
        <f t="shared" si="0"/>
        <v>1</v>
      </c>
      <c r="H7" s="2"/>
      <c r="I7" s="2"/>
      <c r="J7" s="2"/>
      <c r="K7" s="2"/>
      <c r="M7" s="40"/>
    </row>
    <row r="8" spans="1:14" x14ac:dyDescent="0.25">
      <c r="A8" s="2">
        <v>53</v>
      </c>
      <c r="B8" s="2" t="s">
        <v>146</v>
      </c>
      <c r="C8" s="2">
        <v>1</v>
      </c>
      <c r="D8" s="2">
        <v>10</v>
      </c>
      <c r="E8" s="2">
        <v>9</v>
      </c>
      <c r="F8" s="33">
        <f t="shared" si="0"/>
        <v>0.9</v>
      </c>
      <c r="H8" s="2"/>
      <c r="I8" s="2"/>
      <c r="J8" s="2">
        <v>1</v>
      </c>
      <c r="K8" s="2"/>
      <c r="L8" t="s">
        <v>197</v>
      </c>
      <c r="M8" s="40" t="s">
        <v>193</v>
      </c>
    </row>
    <row r="9" spans="1:14" x14ac:dyDescent="0.25">
      <c r="A9" s="2" t="s">
        <v>147</v>
      </c>
      <c r="B9" s="2" t="s">
        <v>148</v>
      </c>
      <c r="C9" s="2">
        <v>1</v>
      </c>
      <c r="D9" s="2">
        <v>50</v>
      </c>
      <c r="E9" s="2">
        <v>50</v>
      </c>
      <c r="F9" s="33">
        <f t="shared" si="0"/>
        <v>1</v>
      </c>
      <c r="H9" s="2"/>
      <c r="I9" s="2"/>
      <c r="J9" s="2"/>
      <c r="K9" s="2"/>
      <c r="M9" s="40"/>
    </row>
    <row r="10" spans="1:14" x14ac:dyDescent="0.25">
      <c r="A10" s="2">
        <v>57</v>
      </c>
      <c r="B10" s="2" t="s">
        <v>149</v>
      </c>
      <c r="C10" s="2">
        <v>1</v>
      </c>
      <c r="D10" s="2">
        <v>10</v>
      </c>
      <c r="E10" s="2">
        <v>10</v>
      </c>
      <c r="F10" s="33">
        <f t="shared" si="0"/>
        <v>1</v>
      </c>
      <c r="H10" s="2"/>
      <c r="I10" s="2"/>
      <c r="J10" s="2"/>
      <c r="K10" s="2"/>
      <c r="M10" s="40"/>
    </row>
    <row r="11" spans="1:14" x14ac:dyDescent="0.25">
      <c r="A11" s="2" t="s">
        <v>150</v>
      </c>
      <c r="B11" s="2" t="s">
        <v>151</v>
      </c>
      <c r="C11" s="2">
        <v>1</v>
      </c>
      <c r="D11" s="2">
        <v>50</v>
      </c>
      <c r="E11" s="2">
        <v>50</v>
      </c>
      <c r="F11" s="33">
        <f t="shared" si="0"/>
        <v>1</v>
      </c>
      <c r="H11" s="2"/>
      <c r="I11" s="2"/>
      <c r="J11" s="2"/>
      <c r="K11" s="2"/>
      <c r="M11" s="40"/>
    </row>
    <row r="12" spans="1:14" x14ac:dyDescent="0.25">
      <c r="A12" s="2">
        <v>64</v>
      </c>
      <c r="B12" s="2" t="s">
        <v>153</v>
      </c>
      <c r="C12" s="2">
        <v>1</v>
      </c>
      <c r="D12" s="2">
        <v>1</v>
      </c>
      <c r="E12" s="2">
        <v>1</v>
      </c>
      <c r="F12" s="33">
        <f t="shared" si="0"/>
        <v>1</v>
      </c>
      <c r="H12" s="2"/>
      <c r="I12" s="2"/>
      <c r="J12" s="2"/>
      <c r="K12" s="2"/>
      <c r="M12" s="40"/>
    </row>
    <row r="13" spans="1:14" x14ac:dyDescent="0.25">
      <c r="A13" s="2" t="s">
        <v>152</v>
      </c>
      <c r="B13" s="2" t="s">
        <v>154</v>
      </c>
      <c r="C13" s="2">
        <v>1</v>
      </c>
      <c r="D13" s="2">
        <v>20</v>
      </c>
      <c r="E13" s="2">
        <v>19</v>
      </c>
      <c r="F13" s="33">
        <f t="shared" si="0"/>
        <v>0.95</v>
      </c>
      <c r="H13" s="2"/>
      <c r="I13" s="2">
        <v>1</v>
      </c>
      <c r="J13" s="2"/>
      <c r="K13" s="2"/>
      <c r="L13" t="s">
        <v>195</v>
      </c>
      <c r="M13" s="40" t="s">
        <v>212</v>
      </c>
    </row>
    <row r="14" spans="1:14" x14ac:dyDescent="0.25">
      <c r="A14" s="2">
        <v>67</v>
      </c>
      <c r="B14" s="2" t="s">
        <v>155</v>
      </c>
      <c r="C14" s="2">
        <v>1</v>
      </c>
      <c r="D14" s="2">
        <v>20</v>
      </c>
      <c r="E14" s="2">
        <v>20</v>
      </c>
      <c r="F14" s="33">
        <f t="shared" si="0"/>
        <v>1</v>
      </c>
      <c r="H14" s="2"/>
      <c r="I14" s="2"/>
      <c r="J14" s="2"/>
      <c r="K14" s="2"/>
      <c r="M14" s="40"/>
    </row>
    <row r="15" spans="1:14" x14ac:dyDescent="0.25">
      <c r="A15" s="2"/>
      <c r="B15" s="2"/>
      <c r="D15" s="3">
        <f>SUM(D3:D14)</f>
        <v>198</v>
      </c>
      <c r="E15" s="3">
        <f>SUM(E3:E14)</f>
        <v>196</v>
      </c>
      <c r="F15" s="49">
        <f t="shared" si="0"/>
        <v>0.98989898989898994</v>
      </c>
      <c r="H15" s="42">
        <f t="shared" ref="H15:I15" si="1">SUM(H3:H14)</f>
        <v>0</v>
      </c>
      <c r="I15" s="42">
        <f t="shared" si="1"/>
        <v>1</v>
      </c>
      <c r="J15" s="42">
        <f>SUM(J3:J14)</f>
        <v>1</v>
      </c>
      <c r="K15" s="42">
        <f>SUM(K3:K14)</f>
        <v>0</v>
      </c>
      <c r="L15" s="41"/>
      <c r="M15" s="45">
        <f>(SUM(H15:K15)+E15)/D15</f>
        <v>1</v>
      </c>
      <c r="N15" t="s">
        <v>199</v>
      </c>
    </row>
    <row r="16" spans="1:14" x14ac:dyDescent="0.25">
      <c r="A16" s="1" t="s">
        <v>231</v>
      </c>
      <c r="B16" s="2"/>
      <c r="D16" s="2"/>
      <c r="E16" s="2"/>
      <c r="F16" s="33"/>
    </row>
    <row r="17" spans="1:14" x14ac:dyDescent="0.25">
      <c r="A17" s="21" t="s">
        <v>156</v>
      </c>
      <c r="B17" s="21" t="s">
        <v>130</v>
      </c>
      <c r="C17" s="21" t="s">
        <v>184</v>
      </c>
      <c r="D17" s="37" t="s">
        <v>177</v>
      </c>
      <c r="E17" s="37" t="s">
        <v>182</v>
      </c>
      <c r="F17" s="37" t="s">
        <v>183</v>
      </c>
      <c r="H17" s="37" t="s">
        <v>190</v>
      </c>
      <c r="I17" s="37" t="s">
        <v>191</v>
      </c>
      <c r="J17" s="37" t="s">
        <v>192</v>
      </c>
      <c r="K17" s="38" t="s">
        <v>202</v>
      </c>
      <c r="L17" s="37" t="s">
        <v>194</v>
      </c>
      <c r="M17" s="37" t="s">
        <v>94</v>
      </c>
    </row>
    <row r="18" spans="1:14" x14ac:dyDescent="0.25">
      <c r="A18" s="2">
        <v>1</v>
      </c>
      <c r="B18" s="2" t="s">
        <v>157</v>
      </c>
      <c r="C18" s="2">
        <v>6</v>
      </c>
      <c r="D18" s="2">
        <v>25</v>
      </c>
      <c r="E18" s="2">
        <v>25</v>
      </c>
      <c r="F18" s="33">
        <f t="shared" si="0"/>
        <v>1</v>
      </c>
      <c r="H18" s="2"/>
      <c r="I18" s="2"/>
      <c r="J18" s="2"/>
      <c r="K18" s="2"/>
      <c r="M18" s="39"/>
    </row>
    <row r="19" spans="1:14" x14ac:dyDescent="0.25">
      <c r="A19" s="2">
        <v>2</v>
      </c>
      <c r="B19" s="2" t="s">
        <v>158</v>
      </c>
      <c r="C19" s="2">
        <v>6</v>
      </c>
      <c r="D19" s="2">
        <v>25</v>
      </c>
      <c r="E19" s="2">
        <v>25</v>
      </c>
      <c r="F19" s="33">
        <f t="shared" si="0"/>
        <v>1</v>
      </c>
      <c r="H19" s="2"/>
      <c r="I19" s="2"/>
      <c r="J19" s="2"/>
      <c r="K19" s="2"/>
      <c r="M19" s="40"/>
    </row>
    <row r="20" spans="1:14" x14ac:dyDescent="0.25">
      <c r="A20" s="2">
        <v>4</v>
      </c>
      <c r="B20" s="2" t="s">
        <v>159</v>
      </c>
      <c r="C20" s="2">
        <v>6</v>
      </c>
      <c r="D20" s="2">
        <v>75</v>
      </c>
      <c r="E20" s="2">
        <v>61</v>
      </c>
      <c r="F20" s="33">
        <f t="shared" si="0"/>
        <v>0.81333333333333335</v>
      </c>
      <c r="H20" s="2"/>
      <c r="I20" s="2">
        <v>14</v>
      </c>
      <c r="J20" s="2"/>
      <c r="K20" s="2"/>
      <c r="L20" t="s">
        <v>198</v>
      </c>
      <c r="M20" s="40" t="s">
        <v>211</v>
      </c>
    </row>
    <row r="21" spans="1:14" x14ac:dyDescent="0.25">
      <c r="A21" s="2">
        <v>5</v>
      </c>
      <c r="B21" s="2" t="s">
        <v>160</v>
      </c>
      <c r="C21" s="2">
        <v>6</v>
      </c>
      <c r="D21" s="2">
        <v>75</v>
      </c>
      <c r="E21" s="2">
        <v>64</v>
      </c>
      <c r="F21" s="33">
        <f t="shared" si="0"/>
        <v>0.85333333333333339</v>
      </c>
      <c r="H21" s="2"/>
      <c r="I21" s="2">
        <v>11</v>
      </c>
      <c r="J21" s="2"/>
      <c r="K21" s="2"/>
      <c r="L21" t="s">
        <v>198</v>
      </c>
      <c r="M21" s="40" t="s">
        <v>211</v>
      </c>
    </row>
    <row r="22" spans="1:14" x14ac:dyDescent="0.25">
      <c r="A22" s="2">
        <v>10</v>
      </c>
      <c r="B22" s="2" t="s">
        <v>161</v>
      </c>
      <c r="C22" s="2">
        <v>4</v>
      </c>
      <c r="D22" s="2">
        <v>50</v>
      </c>
      <c r="E22" s="2">
        <v>49</v>
      </c>
      <c r="F22" s="33">
        <f t="shared" si="0"/>
        <v>0.98</v>
      </c>
      <c r="H22" s="2">
        <v>1</v>
      </c>
      <c r="I22" s="2"/>
      <c r="J22" s="2"/>
      <c r="K22" s="2"/>
      <c r="L22" t="s">
        <v>200</v>
      </c>
      <c r="M22" s="40" t="s">
        <v>201</v>
      </c>
    </row>
    <row r="23" spans="1:14" x14ac:dyDescent="0.25">
      <c r="A23" s="2">
        <v>11</v>
      </c>
      <c r="B23" s="2" t="s">
        <v>162</v>
      </c>
      <c r="C23" s="2">
        <v>4</v>
      </c>
      <c r="D23" s="2">
        <v>50</v>
      </c>
      <c r="E23" s="2">
        <v>49</v>
      </c>
      <c r="F23" s="33">
        <f t="shared" si="0"/>
        <v>0.98</v>
      </c>
      <c r="H23" s="2"/>
      <c r="I23" s="2"/>
      <c r="J23" s="2">
        <v>1</v>
      </c>
      <c r="K23" s="2"/>
      <c r="L23" t="s">
        <v>208</v>
      </c>
      <c r="M23" s="40" t="s">
        <v>196</v>
      </c>
    </row>
    <row r="24" spans="1:14" x14ac:dyDescent="0.25">
      <c r="A24" s="2">
        <v>12</v>
      </c>
      <c r="B24" s="2" t="s">
        <v>163</v>
      </c>
      <c r="C24" s="2">
        <v>4</v>
      </c>
      <c r="D24" s="2">
        <v>50</v>
      </c>
      <c r="E24" s="2">
        <v>3</v>
      </c>
      <c r="F24" s="33">
        <f t="shared" si="0"/>
        <v>0.06</v>
      </c>
      <c r="H24" s="2">
        <v>42</v>
      </c>
      <c r="I24" s="2"/>
      <c r="J24" s="2">
        <v>5</v>
      </c>
      <c r="K24" s="2"/>
      <c r="L24" t="s">
        <v>209</v>
      </c>
      <c r="M24" s="40" t="s">
        <v>201</v>
      </c>
    </row>
    <row r="25" spans="1:14" x14ac:dyDescent="0.25">
      <c r="A25" s="2">
        <v>13</v>
      </c>
      <c r="B25" s="2" t="s">
        <v>164</v>
      </c>
      <c r="C25" s="2">
        <v>4</v>
      </c>
      <c r="D25" s="2">
        <v>50</v>
      </c>
      <c r="E25" s="2">
        <v>0</v>
      </c>
      <c r="F25" s="33">
        <f t="shared" si="0"/>
        <v>0</v>
      </c>
      <c r="H25" s="2">
        <v>49</v>
      </c>
      <c r="I25" s="2"/>
      <c r="J25" s="2">
        <v>1</v>
      </c>
      <c r="K25" s="2"/>
      <c r="L25" t="s">
        <v>210</v>
      </c>
      <c r="M25" s="40" t="s">
        <v>201</v>
      </c>
    </row>
    <row r="26" spans="1:14" x14ac:dyDescent="0.25">
      <c r="A26" s="2">
        <v>18</v>
      </c>
      <c r="B26" s="2" t="s">
        <v>165</v>
      </c>
      <c r="C26" s="2">
        <v>4</v>
      </c>
      <c r="D26" s="2">
        <v>50</v>
      </c>
      <c r="E26" s="2">
        <v>0</v>
      </c>
      <c r="F26" s="33">
        <f t="shared" si="0"/>
        <v>0</v>
      </c>
      <c r="H26" s="2"/>
      <c r="I26" s="2"/>
      <c r="J26" s="2"/>
      <c r="K26" s="2">
        <v>50</v>
      </c>
      <c r="L26" t="s">
        <v>203</v>
      </c>
      <c r="M26" s="40" t="s">
        <v>218</v>
      </c>
    </row>
    <row r="27" spans="1:14" x14ac:dyDescent="0.25">
      <c r="A27" s="2">
        <v>19</v>
      </c>
      <c r="B27" s="2" t="s">
        <v>166</v>
      </c>
      <c r="C27" s="2">
        <v>4</v>
      </c>
      <c r="D27" s="2">
        <v>50</v>
      </c>
      <c r="E27" s="2">
        <v>0</v>
      </c>
      <c r="F27" s="33">
        <f t="shared" si="0"/>
        <v>0</v>
      </c>
      <c r="H27" s="2"/>
      <c r="I27" s="2"/>
      <c r="J27" s="2"/>
      <c r="K27" s="2">
        <v>50</v>
      </c>
      <c r="L27" t="s">
        <v>203</v>
      </c>
      <c r="M27" s="40" t="s">
        <v>218</v>
      </c>
    </row>
    <row r="28" spans="1:14" x14ac:dyDescent="0.25">
      <c r="A28" s="2">
        <v>58</v>
      </c>
      <c r="B28" s="2" t="s">
        <v>167</v>
      </c>
      <c r="C28" s="2">
        <v>7</v>
      </c>
      <c r="D28" s="2">
        <v>50</v>
      </c>
      <c r="E28" s="2">
        <v>50</v>
      </c>
      <c r="F28" s="33">
        <f t="shared" si="0"/>
        <v>1</v>
      </c>
      <c r="H28" s="2"/>
      <c r="I28" s="2"/>
      <c r="J28" s="2"/>
      <c r="K28" s="2"/>
      <c r="M28" s="40"/>
    </row>
    <row r="29" spans="1:14" x14ac:dyDescent="0.25">
      <c r="A29" s="2">
        <v>70</v>
      </c>
      <c r="B29" s="2" t="s">
        <v>172</v>
      </c>
      <c r="C29" s="2">
        <v>4</v>
      </c>
      <c r="D29" s="2">
        <v>1</v>
      </c>
      <c r="E29" s="2">
        <v>1</v>
      </c>
      <c r="F29" s="33">
        <f t="shared" si="0"/>
        <v>1</v>
      </c>
      <c r="H29" s="21"/>
      <c r="I29" s="21"/>
      <c r="J29" s="21"/>
      <c r="K29" s="21"/>
      <c r="L29" s="43"/>
      <c r="M29" s="40"/>
    </row>
    <row r="30" spans="1:14" x14ac:dyDescent="0.25">
      <c r="D30" s="3">
        <f>SUM(D18:D29)</f>
        <v>551</v>
      </c>
      <c r="E30" s="3">
        <f>SUM(E18:E29)</f>
        <v>327</v>
      </c>
      <c r="F30" s="49">
        <f t="shared" si="0"/>
        <v>0.59346642468239563</v>
      </c>
      <c r="H30" s="42">
        <f t="shared" ref="H30:I30" si="2">SUM(H18:H29)</f>
        <v>92</v>
      </c>
      <c r="I30" s="42">
        <f t="shared" si="2"/>
        <v>25</v>
      </c>
      <c r="J30" s="42">
        <f>SUM(J18:J29)</f>
        <v>7</v>
      </c>
      <c r="K30" s="42">
        <f>SUM(K18:K29)</f>
        <v>100</v>
      </c>
      <c r="M30" s="45">
        <f>(SUM(H30:K30)+E30)/D30</f>
        <v>1</v>
      </c>
      <c r="N30" t="s">
        <v>199</v>
      </c>
    </row>
    <row r="31" spans="1:14" x14ac:dyDescent="0.25">
      <c r="A31" s="1" t="s">
        <v>232</v>
      </c>
    </row>
    <row r="32" spans="1:14" x14ac:dyDescent="0.25">
      <c r="A32" s="21" t="s">
        <v>129</v>
      </c>
      <c r="B32" s="21" t="s">
        <v>130</v>
      </c>
      <c r="C32" s="21" t="s">
        <v>184</v>
      </c>
      <c r="D32" s="37" t="s">
        <v>177</v>
      </c>
      <c r="E32" s="37" t="s">
        <v>185</v>
      </c>
      <c r="F32" s="37" t="s">
        <v>183</v>
      </c>
      <c r="H32" s="44" t="s">
        <v>190</v>
      </c>
      <c r="I32" s="44" t="s">
        <v>191</v>
      </c>
      <c r="J32" s="44" t="s">
        <v>192</v>
      </c>
      <c r="K32" s="44" t="s">
        <v>202</v>
      </c>
      <c r="L32" s="44" t="s">
        <v>194</v>
      </c>
      <c r="M32" s="44" t="s">
        <v>94</v>
      </c>
    </row>
    <row r="33" spans="1:14" x14ac:dyDescent="0.25">
      <c r="A33" s="2" t="s">
        <v>128</v>
      </c>
      <c r="B33" s="2" t="s">
        <v>131</v>
      </c>
      <c r="C33" s="2">
        <v>1</v>
      </c>
      <c r="D33" s="2">
        <v>20</v>
      </c>
      <c r="E33" s="2">
        <v>20</v>
      </c>
      <c r="F33" s="33">
        <f t="shared" ref="F33:F44" si="3">E33/D3</f>
        <v>1</v>
      </c>
      <c r="H33" s="2"/>
      <c r="I33" s="2"/>
      <c r="J33" s="2"/>
      <c r="K33" s="2"/>
      <c r="M33" s="39"/>
    </row>
    <row r="34" spans="1:14" x14ac:dyDescent="0.25">
      <c r="A34" s="2" t="s">
        <v>133</v>
      </c>
      <c r="B34" s="2" t="s">
        <v>134</v>
      </c>
      <c r="C34" s="2">
        <v>1</v>
      </c>
      <c r="D34" s="2">
        <v>10</v>
      </c>
      <c r="E34" s="2">
        <v>10</v>
      </c>
      <c r="F34" s="33">
        <f t="shared" si="3"/>
        <v>1</v>
      </c>
      <c r="H34" s="2"/>
      <c r="I34" s="2"/>
      <c r="J34" s="2"/>
      <c r="K34" s="2"/>
      <c r="M34" s="40"/>
    </row>
    <row r="35" spans="1:14" x14ac:dyDescent="0.25">
      <c r="A35" s="2" t="s">
        <v>135</v>
      </c>
      <c r="B35" s="2" t="s">
        <v>136</v>
      </c>
      <c r="C35" s="2">
        <v>1</v>
      </c>
      <c r="D35" s="2">
        <v>5</v>
      </c>
      <c r="E35" s="2">
        <v>5</v>
      </c>
      <c r="F35" s="33">
        <f t="shared" si="3"/>
        <v>1</v>
      </c>
      <c r="H35" s="2"/>
      <c r="I35" s="2"/>
      <c r="J35" s="2"/>
      <c r="K35" s="2"/>
      <c r="M35" s="40"/>
    </row>
    <row r="36" spans="1:14" x14ac:dyDescent="0.25">
      <c r="A36" s="2" t="s">
        <v>137</v>
      </c>
      <c r="B36" s="2" t="s">
        <v>138</v>
      </c>
      <c r="C36" s="2">
        <v>1</v>
      </c>
      <c r="D36" s="2">
        <v>1</v>
      </c>
      <c r="E36" s="2">
        <v>1</v>
      </c>
      <c r="F36" s="33">
        <f t="shared" si="3"/>
        <v>1</v>
      </c>
      <c r="H36" s="2"/>
      <c r="I36" s="2"/>
      <c r="J36" s="2"/>
      <c r="K36" s="2"/>
      <c r="M36" s="40"/>
    </row>
    <row r="37" spans="1:14" x14ac:dyDescent="0.25">
      <c r="A37" s="2" t="s">
        <v>145</v>
      </c>
      <c r="B37" s="2" t="s">
        <v>142</v>
      </c>
      <c r="C37" s="2">
        <v>1</v>
      </c>
      <c r="D37" s="2">
        <v>1</v>
      </c>
      <c r="E37" s="2">
        <v>1</v>
      </c>
      <c r="F37" s="33">
        <f t="shared" si="3"/>
        <v>1</v>
      </c>
      <c r="H37" s="2"/>
      <c r="I37" s="2"/>
      <c r="J37" s="2"/>
      <c r="K37" s="2"/>
      <c r="M37" s="40"/>
    </row>
    <row r="38" spans="1:14" x14ac:dyDescent="0.25">
      <c r="A38" s="2">
        <v>53</v>
      </c>
      <c r="B38" s="2" t="s">
        <v>146</v>
      </c>
      <c r="C38" s="2">
        <v>1</v>
      </c>
      <c r="D38" s="2">
        <v>10</v>
      </c>
      <c r="E38" s="2">
        <v>10</v>
      </c>
      <c r="F38" s="33">
        <f t="shared" si="3"/>
        <v>1</v>
      </c>
      <c r="H38" s="2"/>
      <c r="I38" s="2"/>
      <c r="J38" s="2"/>
      <c r="K38" s="2"/>
      <c r="M38" s="40"/>
    </row>
    <row r="39" spans="1:14" x14ac:dyDescent="0.25">
      <c r="A39" s="2" t="s">
        <v>147</v>
      </c>
      <c r="B39" s="2" t="s">
        <v>148</v>
      </c>
      <c r="C39" s="2">
        <v>1</v>
      </c>
      <c r="D39" s="2">
        <v>50</v>
      </c>
      <c r="E39" s="2">
        <v>50</v>
      </c>
      <c r="F39" s="33">
        <f t="shared" si="3"/>
        <v>1</v>
      </c>
      <c r="H39" s="2"/>
      <c r="I39" s="2"/>
      <c r="J39" s="2"/>
      <c r="K39" s="2"/>
      <c r="M39" s="40"/>
    </row>
    <row r="40" spans="1:14" x14ac:dyDescent="0.25">
      <c r="A40" s="2">
        <v>57</v>
      </c>
      <c r="B40" s="2" t="s">
        <v>149</v>
      </c>
      <c r="C40" s="2">
        <v>1</v>
      </c>
      <c r="D40" s="2">
        <v>10</v>
      </c>
      <c r="E40" s="2">
        <v>10</v>
      </c>
      <c r="F40" s="33">
        <f t="shared" si="3"/>
        <v>1</v>
      </c>
      <c r="H40" s="2"/>
      <c r="I40" s="2"/>
      <c r="J40" s="2"/>
      <c r="K40" s="2"/>
      <c r="M40" s="40"/>
    </row>
    <row r="41" spans="1:14" x14ac:dyDescent="0.25">
      <c r="A41" s="2" t="s">
        <v>150</v>
      </c>
      <c r="B41" s="2" t="s">
        <v>151</v>
      </c>
      <c r="C41" s="2">
        <v>1</v>
      </c>
      <c r="D41" s="2">
        <v>50</v>
      </c>
      <c r="E41" s="2">
        <v>50</v>
      </c>
      <c r="F41" s="33">
        <f t="shared" si="3"/>
        <v>1</v>
      </c>
      <c r="H41" s="2"/>
      <c r="I41" s="2"/>
      <c r="J41" s="2"/>
      <c r="K41" s="2"/>
      <c r="M41" s="40"/>
    </row>
    <row r="42" spans="1:14" x14ac:dyDescent="0.25">
      <c r="A42" s="2">
        <v>64</v>
      </c>
      <c r="B42" s="2" t="s">
        <v>153</v>
      </c>
      <c r="C42" s="2">
        <v>1</v>
      </c>
      <c r="D42" s="2">
        <v>1</v>
      </c>
      <c r="E42" s="2">
        <v>1</v>
      </c>
      <c r="F42" s="33">
        <f t="shared" si="3"/>
        <v>1</v>
      </c>
      <c r="H42" s="2"/>
      <c r="I42" s="2"/>
      <c r="J42" s="2"/>
      <c r="K42" s="2"/>
      <c r="M42" s="40"/>
    </row>
    <row r="43" spans="1:14" x14ac:dyDescent="0.25">
      <c r="A43" s="2" t="s">
        <v>152</v>
      </c>
      <c r="B43" s="2" t="s">
        <v>154</v>
      </c>
      <c r="C43" s="2">
        <v>1</v>
      </c>
      <c r="D43" s="2">
        <v>20</v>
      </c>
      <c r="E43" s="2">
        <v>15</v>
      </c>
      <c r="F43" s="33">
        <f t="shared" si="3"/>
        <v>0.75</v>
      </c>
      <c r="H43" s="2">
        <v>5</v>
      </c>
      <c r="I43" s="2"/>
      <c r="J43" s="2"/>
      <c r="K43" s="2"/>
      <c r="L43" t="s">
        <v>204</v>
      </c>
      <c r="M43" s="40" t="s">
        <v>201</v>
      </c>
    </row>
    <row r="44" spans="1:14" x14ac:dyDescent="0.25">
      <c r="A44" s="2">
        <v>67</v>
      </c>
      <c r="B44" s="2" t="s">
        <v>155</v>
      </c>
      <c r="C44" s="2">
        <v>1</v>
      </c>
      <c r="D44" s="2">
        <v>20</v>
      </c>
      <c r="E44" s="2">
        <v>20</v>
      </c>
      <c r="F44" s="33">
        <f t="shared" si="3"/>
        <v>1</v>
      </c>
      <c r="H44" s="2"/>
      <c r="I44" s="2"/>
      <c r="J44" s="2"/>
      <c r="K44" s="2"/>
      <c r="M44" s="40"/>
    </row>
    <row r="45" spans="1:14" x14ac:dyDescent="0.25">
      <c r="A45" s="2"/>
      <c r="B45" s="2"/>
      <c r="D45" s="3">
        <f>SUM(D33:D44)</f>
        <v>198</v>
      </c>
      <c r="E45" s="3">
        <f>SUM(E33:E44)</f>
        <v>193</v>
      </c>
      <c r="F45" s="49">
        <f t="shared" ref="F45" si="4">E45/D45</f>
        <v>0.9747474747474747</v>
      </c>
      <c r="H45" s="42">
        <f t="shared" ref="H45:I45" si="5">SUM(H33:H44)</f>
        <v>5</v>
      </c>
      <c r="I45" s="42">
        <f t="shared" si="5"/>
        <v>0</v>
      </c>
      <c r="J45" s="42">
        <f>SUM(J33:J44)</f>
        <v>0</v>
      </c>
      <c r="K45" s="42">
        <f>SUM(K33:K44)</f>
        <v>0</v>
      </c>
      <c r="L45" s="41"/>
      <c r="M45" s="45">
        <f>(SUM(H45:K45)+E45)/D45</f>
        <v>1</v>
      </c>
      <c r="N45" t="s">
        <v>199</v>
      </c>
    </row>
    <row r="46" spans="1:14" x14ac:dyDescent="0.25">
      <c r="A46" s="1" t="s">
        <v>232</v>
      </c>
      <c r="B46" s="2"/>
      <c r="D46" s="2"/>
    </row>
    <row r="47" spans="1:14" x14ac:dyDescent="0.25">
      <c r="A47" s="21" t="s">
        <v>156</v>
      </c>
      <c r="B47" s="21" t="s">
        <v>130</v>
      </c>
      <c r="C47" s="21" t="s">
        <v>184</v>
      </c>
      <c r="D47" s="37" t="s">
        <v>177</v>
      </c>
      <c r="E47" s="44" t="s">
        <v>185</v>
      </c>
      <c r="F47" s="44" t="s">
        <v>183</v>
      </c>
      <c r="H47" s="44" t="s">
        <v>190</v>
      </c>
      <c r="I47" s="44" t="s">
        <v>191</v>
      </c>
      <c r="J47" s="44" t="s">
        <v>192</v>
      </c>
      <c r="K47" s="44" t="s">
        <v>202</v>
      </c>
      <c r="L47" s="44" t="s">
        <v>194</v>
      </c>
      <c r="M47" s="44" t="s">
        <v>94</v>
      </c>
    </row>
    <row r="48" spans="1:14" x14ac:dyDescent="0.25">
      <c r="A48" s="2">
        <v>1</v>
      </c>
      <c r="B48" s="2" t="s">
        <v>157</v>
      </c>
      <c r="C48" s="2">
        <v>6</v>
      </c>
      <c r="D48" s="2">
        <v>25</v>
      </c>
      <c r="E48" s="2">
        <v>24</v>
      </c>
      <c r="F48" s="33">
        <f t="shared" ref="F48:F59" si="6">E48/D18</f>
        <v>0.96</v>
      </c>
      <c r="H48" s="2"/>
      <c r="I48" s="2">
        <v>1</v>
      </c>
      <c r="J48" s="2"/>
      <c r="K48" s="2"/>
      <c r="L48" t="s">
        <v>198</v>
      </c>
      <c r="M48" s="40" t="s">
        <v>211</v>
      </c>
    </row>
    <row r="49" spans="1:14" x14ac:dyDescent="0.25">
      <c r="A49" s="2">
        <v>2</v>
      </c>
      <c r="B49" s="2" t="s">
        <v>158</v>
      </c>
      <c r="C49" s="2">
        <v>6</v>
      </c>
      <c r="D49" s="2">
        <v>25</v>
      </c>
      <c r="E49" s="2">
        <v>25</v>
      </c>
      <c r="F49" s="33">
        <f t="shared" si="6"/>
        <v>1</v>
      </c>
      <c r="H49" s="2"/>
      <c r="I49" s="2"/>
      <c r="J49" s="2"/>
      <c r="K49" s="2"/>
      <c r="M49" s="40"/>
    </row>
    <row r="50" spans="1:14" x14ac:dyDescent="0.25">
      <c r="A50" s="2">
        <v>4</v>
      </c>
      <c r="B50" s="2" t="s">
        <v>159</v>
      </c>
      <c r="C50" s="2">
        <v>6</v>
      </c>
      <c r="D50" s="2">
        <v>75</v>
      </c>
      <c r="E50" s="2">
        <v>0</v>
      </c>
      <c r="F50" s="33">
        <f t="shared" si="6"/>
        <v>0</v>
      </c>
      <c r="H50" s="2"/>
      <c r="I50" s="2">
        <v>75</v>
      </c>
      <c r="J50" s="2"/>
      <c r="K50" s="2"/>
      <c r="L50" t="s">
        <v>198</v>
      </c>
      <c r="M50" s="40" t="s">
        <v>211</v>
      </c>
    </row>
    <row r="51" spans="1:14" x14ac:dyDescent="0.25">
      <c r="A51" s="2">
        <v>5</v>
      </c>
      <c r="B51" s="2" t="s">
        <v>160</v>
      </c>
      <c r="C51" s="2">
        <v>6</v>
      </c>
      <c r="D51" s="2">
        <v>75</v>
      </c>
      <c r="E51" s="2">
        <v>4</v>
      </c>
      <c r="F51" s="33">
        <f t="shared" si="6"/>
        <v>5.3333333333333337E-2</v>
      </c>
      <c r="H51" s="2"/>
      <c r="I51" s="2">
        <v>71</v>
      </c>
      <c r="J51" s="2"/>
      <c r="K51" s="2"/>
      <c r="L51" t="s">
        <v>198</v>
      </c>
      <c r="M51" s="40" t="s">
        <v>211</v>
      </c>
    </row>
    <row r="52" spans="1:14" x14ac:dyDescent="0.25">
      <c r="A52" s="2">
        <v>10</v>
      </c>
      <c r="B52" s="2" t="s">
        <v>161</v>
      </c>
      <c r="C52" s="2">
        <v>4</v>
      </c>
      <c r="D52" s="2">
        <v>50</v>
      </c>
      <c r="E52" s="2">
        <v>49</v>
      </c>
      <c r="F52" s="33">
        <f t="shared" si="6"/>
        <v>0.98</v>
      </c>
      <c r="H52" s="2">
        <v>1</v>
      </c>
      <c r="I52" s="2"/>
      <c r="J52" s="2"/>
      <c r="K52" s="2"/>
      <c r="L52" t="s">
        <v>200</v>
      </c>
      <c r="M52" s="40" t="s">
        <v>201</v>
      </c>
    </row>
    <row r="53" spans="1:14" x14ac:dyDescent="0.25">
      <c r="A53" s="2">
        <v>11</v>
      </c>
      <c r="B53" s="2" t="s">
        <v>162</v>
      </c>
      <c r="C53" s="2">
        <v>4</v>
      </c>
      <c r="D53" s="2">
        <v>50</v>
      </c>
      <c r="E53" s="2">
        <v>50</v>
      </c>
      <c r="F53" s="33">
        <f t="shared" si="6"/>
        <v>1</v>
      </c>
      <c r="H53" s="2"/>
      <c r="I53" s="2"/>
      <c r="J53" s="2"/>
      <c r="K53" s="2"/>
      <c r="M53" s="40"/>
    </row>
    <row r="54" spans="1:14" x14ac:dyDescent="0.25">
      <c r="A54" s="2">
        <v>12</v>
      </c>
      <c r="B54" s="2" t="s">
        <v>163</v>
      </c>
      <c r="C54" s="2">
        <v>4</v>
      </c>
      <c r="D54" s="2">
        <v>50</v>
      </c>
      <c r="E54" s="2">
        <v>21</v>
      </c>
      <c r="F54" s="33">
        <f t="shared" si="6"/>
        <v>0.42</v>
      </c>
      <c r="H54" s="2">
        <v>29</v>
      </c>
      <c r="I54" s="2"/>
      <c r="J54" s="2"/>
      <c r="K54" s="2"/>
      <c r="L54" t="s">
        <v>200</v>
      </c>
      <c r="M54" s="40" t="s">
        <v>201</v>
      </c>
    </row>
    <row r="55" spans="1:14" x14ac:dyDescent="0.25">
      <c r="A55" s="2">
        <v>13</v>
      </c>
      <c r="B55" s="2" t="s">
        <v>164</v>
      </c>
      <c r="C55" s="2">
        <v>4</v>
      </c>
      <c r="D55" s="2">
        <v>50</v>
      </c>
      <c r="E55" s="2">
        <v>0</v>
      </c>
      <c r="F55" s="33">
        <f t="shared" si="6"/>
        <v>0</v>
      </c>
      <c r="H55" s="2">
        <v>50</v>
      </c>
      <c r="I55" s="2"/>
      <c r="J55" s="2"/>
      <c r="K55" s="2"/>
      <c r="L55" t="s">
        <v>207</v>
      </c>
      <c r="M55" s="40" t="s">
        <v>201</v>
      </c>
    </row>
    <row r="56" spans="1:14" x14ac:dyDescent="0.25">
      <c r="A56" s="2">
        <v>18</v>
      </c>
      <c r="B56" s="2" t="s">
        <v>165</v>
      </c>
      <c r="C56" s="2">
        <v>4</v>
      </c>
      <c r="D56" s="2">
        <v>50</v>
      </c>
      <c r="E56" s="2">
        <v>0</v>
      </c>
      <c r="F56" s="33">
        <f t="shared" si="6"/>
        <v>0</v>
      </c>
      <c r="H56" s="2"/>
      <c r="I56" s="2"/>
      <c r="J56" s="2"/>
      <c r="K56" s="2">
        <v>50</v>
      </c>
      <c r="L56" t="s">
        <v>203</v>
      </c>
      <c r="M56" s="40" t="s">
        <v>218</v>
      </c>
    </row>
    <row r="57" spans="1:14" x14ac:dyDescent="0.25">
      <c r="A57" s="2">
        <v>19</v>
      </c>
      <c r="B57" s="2" t="s">
        <v>166</v>
      </c>
      <c r="C57" s="2">
        <v>4</v>
      </c>
      <c r="D57" s="2">
        <v>50</v>
      </c>
      <c r="E57" s="2">
        <v>0</v>
      </c>
      <c r="F57" s="33">
        <f t="shared" si="6"/>
        <v>0</v>
      </c>
      <c r="H57" s="2"/>
      <c r="I57" s="2"/>
      <c r="J57" s="2"/>
      <c r="K57" s="2">
        <v>50</v>
      </c>
      <c r="L57" t="s">
        <v>203</v>
      </c>
      <c r="M57" s="40" t="s">
        <v>218</v>
      </c>
    </row>
    <row r="58" spans="1:14" x14ac:dyDescent="0.25">
      <c r="A58" s="2">
        <v>58</v>
      </c>
      <c r="B58" s="2" t="s">
        <v>167</v>
      </c>
      <c r="C58" s="2">
        <v>7</v>
      </c>
      <c r="D58" s="2">
        <v>50</v>
      </c>
      <c r="E58" s="2">
        <v>50</v>
      </c>
      <c r="F58" s="33">
        <f t="shared" si="6"/>
        <v>1</v>
      </c>
      <c r="H58" s="2"/>
      <c r="I58" s="2"/>
      <c r="J58" s="2"/>
      <c r="K58" s="2"/>
      <c r="M58" s="40"/>
    </row>
    <row r="59" spans="1:14" x14ac:dyDescent="0.25">
      <c r="A59" s="2">
        <v>70</v>
      </c>
      <c r="B59" s="2" t="s">
        <v>172</v>
      </c>
      <c r="C59" s="2">
        <v>4</v>
      </c>
      <c r="D59" s="2">
        <v>1</v>
      </c>
      <c r="E59" s="2">
        <v>1</v>
      </c>
      <c r="F59" s="33">
        <f t="shared" si="6"/>
        <v>1</v>
      </c>
      <c r="H59" s="21"/>
      <c r="I59" s="21"/>
      <c r="J59" s="21"/>
      <c r="K59" s="21"/>
      <c r="L59" s="43"/>
      <c r="M59" s="40"/>
    </row>
    <row r="60" spans="1:14" x14ac:dyDescent="0.25">
      <c r="D60" s="3">
        <f>SUM(D48:D59)</f>
        <v>551</v>
      </c>
      <c r="E60" s="3">
        <f>SUM(E48:E59)</f>
        <v>224</v>
      </c>
      <c r="F60" s="49">
        <f t="shared" ref="F60" si="7">E60/D60</f>
        <v>0.40653357531760437</v>
      </c>
      <c r="H60" s="42">
        <f t="shared" ref="H60:I60" si="8">SUM(H48:H59)</f>
        <v>80</v>
      </c>
      <c r="I60" s="42">
        <f t="shared" si="8"/>
        <v>147</v>
      </c>
      <c r="J60" s="42">
        <f>SUM(J48:J59)</f>
        <v>0</v>
      </c>
      <c r="K60" s="42">
        <f>SUM(K48:K59)</f>
        <v>100</v>
      </c>
      <c r="M60" s="45">
        <f>(SUM(H60:K60)+E60)/D60</f>
        <v>1</v>
      </c>
      <c r="N60" t="s">
        <v>199</v>
      </c>
    </row>
    <row r="62" spans="1:14" x14ac:dyDescent="0.25">
      <c r="G62" s="36" t="s">
        <v>205</v>
      </c>
      <c r="H62" s="5">
        <f>H15+H30+H45+H60</f>
        <v>177</v>
      </c>
      <c r="I62" s="5">
        <f t="shared" ref="I62:K62" si="9">I15+I30+I45+I60</f>
        <v>173</v>
      </c>
      <c r="J62" s="5">
        <f t="shared" si="9"/>
        <v>8</v>
      </c>
      <c r="K62" s="5">
        <f t="shared" si="9"/>
        <v>200</v>
      </c>
      <c r="M62" s="46">
        <f>(SUM(H62:K62))/((D15-E15)+(D30-E30)+(D45-E45)+(D60-E60))</f>
        <v>1</v>
      </c>
      <c r="N62" t="s">
        <v>199</v>
      </c>
    </row>
    <row r="67" spans="14:19" x14ac:dyDescent="0.25">
      <c r="N67" s="48" t="s">
        <v>227</v>
      </c>
      <c r="O67" s="48" t="s">
        <v>229</v>
      </c>
      <c r="P67" s="48" t="s">
        <v>228</v>
      </c>
      <c r="R67" s="48"/>
      <c r="S67" s="1"/>
    </row>
    <row r="68" spans="14:19" x14ac:dyDescent="0.25">
      <c r="N68" t="s">
        <v>226</v>
      </c>
      <c r="O68">
        <v>200</v>
      </c>
      <c r="P68" s="47">
        <f>O68/'Results Graphed'!$B$1</f>
        <v>0.35842293906810035</v>
      </c>
    </row>
    <row r="69" spans="14:19" x14ac:dyDescent="0.25">
      <c r="N69" t="s">
        <v>223</v>
      </c>
      <c r="O69">
        <v>172</v>
      </c>
      <c r="P69" s="47">
        <f>O69/'Results Graphed'!$B$1</f>
        <v>0.30824372759856633</v>
      </c>
    </row>
    <row r="70" spans="14:19" x14ac:dyDescent="0.25">
      <c r="N70" t="s">
        <v>220</v>
      </c>
      <c r="O70">
        <v>99</v>
      </c>
      <c r="P70" s="47">
        <f>O70/'Results Graphed'!$B$1</f>
        <v>0.17741935483870969</v>
      </c>
    </row>
    <row r="71" spans="14:19" x14ac:dyDescent="0.25">
      <c r="N71" t="s">
        <v>219</v>
      </c>
      <c r="O71">
        <v>73</v>
      </c>
      <c r="P71" s="47">
        <f>O71/'Results Graphed'!$B$1</f>
        <v>0.13082437275985664</v>
      </c>
    </row>
    <row r="72" spans="14:19" x14ac:dyDescent="0.25">
      <c r="N72" t="s">
        <v>225</v>
      </c>
      <c r="O72">
        <v>7</v>
      </c>
      <c r="P72" s="47">
        <f>O72/'Results Graphed'!$B$1</f>
        <v>1.2544802867383513E-2</v>
      </c>
    </row>
    <row r="73" spans="14:19" x14ac:dyDescent="0.25">
      <c r="N73" t="s">
        <v>221</v>
      </c>
      <c r="O73">
        <v>5</v>
      </c>
      <c r="P73" s="47">
        <f>O73/'Results Graphed'!$B$1</f>
        <v>8.9605734767025085E-3</v>
      </c>
    </row>
    <row r="74" spans="14:19" x14ac:dyDescent="0.25">
      <c r="N74" t="s">
        <v>230</v>
      </c>
      <c r="O74">
        <v>1</v>
      </c>
      <c r="P74" s="47">
        <f>O74/'Results Graphed'!$B$1</f>
        <v>1.7921146953405018E-3</v>
      </c>
    </row>
    <row r="75" spans="14:19" x14ac:dyDescent="0.25">
      <c r="N75" t="s">
        <v>224</v>
      </c>
      <c r="O75">
        <v>1</v>
      </c>
      <c r="P75" s="47">
        <f>O75/'Results Graphed'!$B$1</f>
        <v>1.7921146953405018E-3</v>
      </c>
    </row>
  </sheetData>
  <autoFilter ref="N67:P75">
    <sortState ref="N67:P74">
      <sortCondition descending="1" ref="P65:P73"/>
    </sortState>
  </autoFilter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R24" sqref="R24"/>
    </sheetView>
  </sheetViews>
  <sheetFormatPr defaultRowHeight="15" x14ac:dyDescent="0.25"/>
  <cols>
    <col min="1" max="1" width="66.42578125" bestFit="1" customWidth="1"/>
    <col min="4" max="4" width="15.28515625" customWidth="1"/>
  </cols>
  <sheetData>
    <row r="1" spans="1:2" x14ac:dyDescent="0.25">
      <c r="A1" t="s">
        <v>213</v>
      </c>
      <c r="B1">
        <v>558</v>
      </c>
    </row>
    <row r="2" spans="1:2" x14ac:dyDescent="0.25">
      <c r="A2" t="s">
        <v>206</v>
      </c>
      <c r="B2">
        <v>940</v>
      </c>
    </row>
    <row r="4" spans="1:2" x14ac:dyDescent="0.25">
      <c r="A4" t="s">
        <v>214</v>
      </c>
      <c r="B4">
        <v>177</v>
      </c>
    </row>
    <row r="5" spans="1:2" x14ac:dyDescent="0.25">
      <c r="A5" t="s">
        <v>215</v>
      </c>
      <c r="B5">
        <v>173</v>
      </c>
    </row>
    <row r="6" spans="1:2" x14ac:dyDescent="0.25">
      <c r="A6" t="s">
        <v>216</v>
      </c>
      <c r="B6">
        <v>8</v>
      </c>
    </row>
    <row r="7" spans="1:2" x14ac:dyDescent="0.25">
      <c r="A7" t="s">
        <v>217</v>
      </c>
      <c r="B7">
        <v>200</v>
      </c>
    </row>
    <row r="8" spans="1:2" x14ac:dyDescent="0.25">
      <c r="A8" t="s">
        <v>206</v>
      </c>
      <c r="B8">
        <v>940</v>
      </c>
    </row>
    <row r="11" spans="1:2" x14ac:dyDescent="0.25">
      <c r="A11" t="s">
        <v>190</v>
      </c>
      <c r="B11">
        <v>177</v>
      </c>
    </row>
    <row r="12" spans="1:2" x14ac:dyDescent="0.25">
      <c r="A12" t="s">
        <v>191</v>
      </c>
      <c r="B12">
        <v>173</v>
      </c>
    </row>
    <row r="13" spans="1:2" x14ac:dyDescent="0.25">
      <c r="A13" t="s">
        <v>192</v>
      </c>
      <c r="B13">
        <v>8</v>
      </c>
    </row>
    <row r="14" spans="1:2" x14ac:dyDescent="0.25">
      <c r="A14" t="s">
        <v>202</v>
      </c>
      <c r="B14">
        <v>200</v>
      </c>
    </row>
    <row r="17" spans="1:6" x14ac:dyDescent="0.25">
      <c r="A17" t="s">
        <v>219</v>
      </c>
      <c r="B17">
        <v>73</v>
      </c>
    </row>
    <row r="18" spans="1:6" x14ac:dyDescent="0.25">
      <c r="A18" t="s">
        <v>220</v>
      </c>
      <c r="B18">
        <v>99</v>
      </c>
    </row>
    <row r="19" spans="1:6" x14ac:dyDescent="0.25">
      <c r="A19" t="s">
        <v>221</v>
      </c>
      <c r="B19">
        <v>5</v>
      </c>
    </row>
    <row r="20" spans="1:6" x14ac:dyDescent="0.25">
      <c r="A20" t="s">
        <v>222</v>
      </c>
      <c r="B20">
        <v>1</v>
      </c>
    </row>
    <row r="21" spans="1:6" x14ac:dyDescent="0.25">
      <c r="A21" t="s">
        <v>223</v>
      </c>
      <c r="B21">
        <v>172</v>
      </c>
    </row>
    <row r="22" spans="1:6" x14ac:dyDescent="0.25">
      <c r="A22" t="s">
        <v>224</v>
      </c>
      <c r="B22">
        <v>1</v>
      </c>
    </row>
    <row r="23" spans="1:6" x14ac:dyDescent="0.25">
      <c r="A23" t="s">
        <v>225</v>
      </c>
      <c r="B23">
        <v>7</v>
      </c>
    </row>
    <row r="24" spans="1:6" x14ac:dyDescent="0.25">
      <c r="A24" t="s">
        <v>226</v>
      </c>
      <c r="B24">
        <v>200</v>
      </c>
    </row>
    <row r="25" spans="1:6" x14ac:dyDescent="0.25">
      <c r="A25" t="s">
        <v>206</v>
      </c>
      <c r="B25">
        <v>940</v>
      </c>
      <c r="F25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Master Test List</vt:lpstr>
      <vt:lpstr>Sortable List</vt:lpstr>
      <vt:lpstr>Completed Items</vt:lpstr>
      <vt:lpstr>Eggplant Scripts</vt:lpstr>
      <vt:lpstr>Test Results</vt:lpstr>
      <vt:lpstr>Results Analysis</vt:lpstr>
      <vt:lpstr>Results Graphed</vt:lpstr>
      <vt:lpstr>Graph - Test Breakdown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2013-08-06T01:00:33Z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