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ONTI\06 SEMESTRE\PI II\"/>
    </mc:Choice>
  </mc:AlternateContent>
  <xr:revisionPtr revIDLastSave="0" documentId="13_ncr:1_{C761277F-DED6-415F-B5EE-5BE8AE5AAF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0" i="1"/>
  <c r="M39" i="1"/>
  <c r="M38" i="1"/>
  <c r="M37" i="1"/>
  <c r="M36" i="1"/>
  <c r="H25" i="1"/>
  <c r="H24" i="1"/>
  <c r="H23" i="1" l="1"/>
  <c r="H22" i="1"/>
  <c r="H19" i="1"/>
  <c r="H18" i="1"/>
  <c r="H17" i="1"/>
  <c r="H14" i="1"/>
  <c r="H16" i="1"/>
  <c r="M32" i="1"/>
  <c r="H9" i="1" s="1"/>
  <c r="M33" i="1"/>
  <c r="H10" i="1" s="1"/>
  <c r="M31" i="1"/>
  <c r="H8" i="1" s="1"/>
  <c r="H15" i="1"/>
</calcChain>
</file>

<file path=xl/sharedStrings.xml><?xml version="1.0" encoding="utf-8"?>
<sst xmlns="http://schemas.openxmlformats.org/spreadsheetml/2006/main" count="78" uniqueCount="52">
  <si>
    <t>UPB-COMPANY</t>
  </si>
  <si>
    <t>"THE NEXUS BATTLE II"</t>
  </si>
  <si>
    <t>Presupuestos</t>
  </si>
  <si>
    <t>Fecha:</t>
  </si>
  <si>
    <t>Ítem</t>
  </si>
  <si>
    <t>Descripción</t>
  </si>
  <si>
    <t>Cantidad</t>
  </si>
  <si>
    <t>Unidad</t>
  </si>
  <si>
    <t>Precio Unitario</t>
  </si>
  <si>
    <t>Precio Parcial</t>
  </si>
  <si>
    <t>PERSONAL</t>
  </si>
  <si>
    <t>1.1</t>
  </si>
  <si>
    <t>Programadores tiempo completo contratados por dos meses</t>
  </si>
  <si>
    <t>Un</t>
  </si>
  <si>
    <t>Salud Obligatoria</t>
  </si>
  <si>
    <t>Pensión Obligatoria</t>
  </si>
  <si>
    <t>ARL</t>
  </si>
  <si>
    <t xml:space="preserve">Caja compensación familiar </t>
  </si>
  <si>
    <t>Vacaciones</t>
  </si>
  <si>
    <t xml:space="preserve">Cesantías </t>
  </si>
  <si>
    <t>Prima de servicios</t>
  </si>
  <si>
    <t>1.2</t>
  </si>
  <si>
    <t>Scrum Master</t>
  </si>
  <si>
    <t>1.3</t>
  </si>
  <si>
    <t>Product Owner</t>
  </si>
  <si>
    <t>Licencia aplicaciones de Microsoft 365 para negocios</t>
  </si>
  <si>
    <t>PLANTA FISICA</t>
  </si>
  <si>
    <t> </t>
  </si>
  <si>
    <t xml:space="preserve"> $        5,000,000.00</t>
  </si>
  <si>
    <t xml:space="preserve"> $        60,000,000.00</t>
  </si>
  <si>
    <t xml:space="preserve"> $           400,000.00</t>
  </si>
  <si>
    <t xml:space="preserve"> $          4,800,000.00</t>
  </si>
  <si>
    <t>Servicios Públicos (Agua, Gas , Luz)</t>
  </si>
  <si>
    <t>Arriendo Oficina (2 meses)</t>
  </si>
  <si>
    <t>BENEFICIOS DEL PERSONAL</t>
  </si>
  <si>
    <t>ThinkCentre AIO Neo 30a (24", Intel)</t>
  </si>
  <si>
    <t>Sistemas de seguridad (Camaras, alarmas, etc)</t>
  </si>
  <si>
    <t>Servicio de Internet (2 meses)</t>
  </si>
  <si>
    <t>Subtotal</t>
  </si>
  <si>
    <t>LICENCIAS DE SOFTWARE PARA EL DESARROLLO</t>
  </si>
  <si>
    <t>Mobiliario para Oficina</t>
  </si>
  <si>
    <t>Fotocopias, papeleria</t>
  </si>
  <si>
    <t xml:space="preserve">Escritorio </t>
  </si>
  <si>
    <t>Licencia de SQL server (una licencia contratada por un año)</t>
  </si>
  <si>
    <t>Licencia MongoDb Dedicated (Google cloud platform)</t>
  </si>
  <si>
    <t>Jira Enterprise</t>
  </si>
  <si>
    <t>COSTOS DIRECTOS</t>
  </si>
  <si>
    <t>Imprevistos</t>
  </si>
  <si>
    <t>Utilidades</t>
  </si>
  <si>
    <t>COSTOS ANTES DE IVA</t>
  </si>
  <si>
    <t>IVA</t>
  </si>
  <si>
    <t>COSTO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</si>
</sst>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240A]\ * #,##0.00_-;\-[$$-240A]\ * #,##0.00_-;_-[$$-240A]\ * &quot;-&quot;??_-;_-@_-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Arial Nova Cond"/>
      <family val="2"/>
    </font>
    <font>
      <b/>
      <sz val="11"/>
      <color rgb="FF000000"/>
      <name val="Arial Nova Cond"/>
      <family val="2"/>
    </font>
    <font>
      <sz val="11"/>
      <color rgb="FF000000"/>
      <name val="Arial Nova Con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i/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2"/>
      <color theme="1"/>
      <name val="Arial Nova Cond"/>
      <family val="2"/>
    </font>
    <font>
      <b/>
      <sz val="20"/>
      <color theme="1"/>
      <name val="Arial Nova Cond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Arial Nova Cond"/>
      <family val="2"/>
    </font>
    <font>
      <sz val="10"/>
      <color indexed="8"/>
      <name val="Arial"/>
      <family val="2"/>
    </font>
    <font>
      <b/>
      <sz val="11"/>
      <name val="Arial Nova Cond"/>
      <family val="2"/>
    </font>
    <font>
      <sz val="11"/>
      <name val="Arial Nova Cond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CCE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6" fillId="0" borderId="0"/>
  </cellStyleXfs>
  <cellXfs count="134">
    <xf numFmtId="0" fontId="0" fillId="0" borderId="0" xfId="0"/>
    <xf numFmtId="0" fontId="0" fillId="0" borderId="1" xfId="0" applyBorder="1"/>
    <xf numFmtId="0" fontId="4" fillId="0" borderId="11" xfId="0" applyFont="1" applyBorder="1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0" fontId="4" fillId="0" borderId="18" xfId="0" applyFont="1" applyBorder="1"/>
    <xf numFmtId="44" fontId="4" fillId="0" borderId="18" xfId="1" applyFont="1" applyBorder="1"/>
    <xf numFmtId="0" fontId="2" fillId="4" borderId="4" xfId="0" applyFont="1" applyFill="1" applyBorder="1"/>
    <xf numFmtId="44" fontId="3" fillId="4" borderId="4" xfId="1" applyFont="1" applyFill="1" applyBorder="1"/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4" fontId="7" fillId="0" borderId="1" xfId="1" applyFont="1" applyBorder="1" applyAlignment="1">
      <alignment horizontal="left" vertical="center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44" fontId="9" fillId="3" borderId="1" xfId="1" applyFont="1" applyFill="1" applyBorder="1"/>
    <xf numFmtId="44" fontId="8" fillId="0" borderId="1" xfId="1" applyFont="1" applyBorder="1"/>
    <xf numFmtId="0" fontId="7" fillId="0" borderId="0" xfId="0" applyFont="1"/>
    <xf numFmtId="44" fontId="7" fillId="0" borderId="0" xfId="1" applyFont="1"/>
    <xf numFmtId="14" fontId="10" fillId="0" borderId="0" xfId="0" applyNumberFormat="1" applyFont="1"/>
    <xf numFmtId="0" fontId="7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1" fillId="3" borderId="8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/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4" xfId="0" applyFont="1" applyBorder="1" applyAlignment="1">
      <alignment horizontal="center" wrapText="1"/>
    </xf>
    <xf numFmtId="44" fontId="7" fillId="0" borderId="0" xfId="1" applyFont="1" applyBorder="1"/>
    <xf numFmtId="44" fontId="11" fillId="3" borderId="1" xfId="1" applyFont="1" applyFill="1" applyBorder="1"/>
    <xf numFmtId="44" fontId="7" fillId="3" borderId="1" xfId="1" applyFont="1" applyFill="1" applyBorder="1"/>
    <xf numFmtId="44" fontId="10" fillId="2" borderId="1" xfId="1" applyFont="1" applyFill="1" applyBorder="1" applyAlignment="1">
      <alignment horizontal="center" vertical="center" wrapText="1"/>
    </xf>
    <xf numFmtId="44" fontId="7" fillId="2" borderId="1" xfId="1" applyFont="1" applyFill="1" applyBorder="1" applyAlignment="1">
      <alignment horizontal="center" vertical="center" wrapText="1"/>
    </xf>
    <xf numFmtId="44" fontId="7" fillId="2" borderId="1" xfId="1" applyFont="1" applyFill="1" applyBorder="1" applyAlignment="1">
      <alignment horizontal="center" vertical="center"/>
    </xf>
    <xf numFmtId="44" fontId="7" fillId="2" borderId="10" xfId="1" applyFont="1" applyFill="1" applyBorder="1" applyAlignment="1">
      <alignment horizontal="center" vertical="center" wrapText="1"/>
    </xf>
    <xf numFmtId="44" fontId="7" fillId="2" borderId="1" xfId="1" applyFont="1" applyFill="1" applyBorder="1"/>
    <xf numFmtId="0" fontId="7" fillId="0" borderId="1" xfId="0" applyFont="1" applyBorder="1" applyAlignment="1">
      <alignment vertical="center" wrapText="1"/>
    </xf>
    <xf numFmtId="44" fontId="7" fillId="0" borderId="1" xfId="1" applyFont="1" applyBorder="1" applyAlignment="1">
      <alignment horizontal="center"/>
    </xf>
    <xf numFmtId="44" fontId="7" fillId="0" borderId="1" xfId="1" applyFont="1" applyBorder="1"/>
    <xf numFmtId="0" fontId="7" fillId="0" borderId="1" xfId="0" applyFont="1" applyBorder="1"/>
    <xf numFmtId="0" fontId="3" fillId="4" borderId="4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7" fillId="0" borderId="0" xfId="1" applyNumberFormat="1" applyFont="1" applyAlignment="1">
      <alignment horizontal="right"/>
    </xf>
    <xf numFmtId="164" fontId="10" fillId="2" borderId="1" xfId="1" applyNumberFormat="1" applyFont="1" applyFill="1" applyBorder="1" applyAlignment="1">
      <alignment horizontal="right"/>
    </xf>
    <xf numFmtId="164" fontId="11" fillId="3" borderId="13" xfId="1" applyNumberFormat="1" applyFont="1" applyFill="1" applyBorder="1" applyAlignment="1">
      <alignment horizontal="right"/>
    </xf>
    <xf numFmtId="164" fontId="7" fillId="0" borderId="12" xfId="1" applyNumberFormat="1" applyFont="1" applyBorder="1" applyAlignment="1">
      <alignment horizontal="right"/>
    </xf>
    <xf numFmtId="164" fontId="3" fillId="4" borderId="4" xfId="1" applyNumberFormat="1" applyFont="1" applyFill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18" xfId="1" applyNumberFormat="1" applyFont="1" applyBorder="1" applyAlignment="1">
      <alignment horizontal="right"/>
    </xf>
    <xf numFmtId="164" fontId="7" fillId="0" borderId="1" xfId="1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/>
    </xf>
    <xf numFmtId="164" fontId="11" fillId="3" borderId="1" xfId="1" applyNumberFormat="1" applyFont="1" applyFill="1" applyBorder="1" applyAlignment="1">
      <alignment horizontal="right"/>
    </xf>
    <xf numFmtId="164" fontId="7" fillId="2" borderId="1" xfId="1" applyNumberFormat="1" applyFont="1" applyFill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7" fillId="0" borderId="15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1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right" vertical="center"/>
    </xf>
    <xf numFmtId="0" fontId="7" fillId="0" borderId="21" xfId="0" applyFont="1" applyBorder="1" applyAlignment="1">
      <alignment horizontal="center" vertical="center"/>
    </xf>
    <xf numFmtId="166" fontId="7" fillId="0" borderId="21" xfId="1" applyNumberFormat="1" applyFont="1" applyBorder="1" applyAlignment="1">
      <alignment horizontal="right" vertical="center" wrapText="1"/>
    </xf>
    <xf numFmtId="0" fontId="7" fillId="0" borderId="21" xfId="0" applyFont="1" applyBorder="1" applyAlignment="1">
      <alignment horizontal="justify"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right"/>
    </xf>
    <xf numFmtId="44" fontId="10" fillId="2" borderId="1" xfId="1" applyFont="1" applyFill="1" applyBorder="1" applyAlignment="1">
      <alignment horizontal="center"/>
    </xf>
    <xf numFmtId="44" fontId="11" fillId="3" borderId="6" xfId="1" applyFont="1" applyFill="1" applyBorder="1"/>
    <xf numFmtId="44" fontId="7" fillId="0" borderId="12" xfId="1" applyFont="1" applyBorder="1"/>
    <xf numFmtId="44" fontId="4" fillId="0" borderId="11" xfId="1" applyFont="1" applyBorder="1" applyAlignment="1">
      <alignment wrapText="1"/>
    </xf>
    <xf numFmtId="44" fontId="7" fillId="0" borderId="12" xfId="1" applyFont="1" applyBorder="1" applyAlignment="1">
      <alignment horizontal="center"/>
    </xf>
    <xf numFmtId="44" fontId="4" fillId="0" borderId="0" xfId="1" applyFont="1"/>
    <xf numFmtId="44" fontId="7" fillId="0" borderId="21" xfId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right" vertical="center"/>
    </xf>
    <xf numFmtId="44" fontId="11" fillId="3" borderId="4" xfId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3" borderId="12" xfId="0" applyFont="1" applyFill="1" applyBorder="1"/>
    <xf numFmtId="0" fontId="12" fillId="0" borderId="21" xfId="0" applyFont="1" applyBorder="1" applyAlignment="1">
      <alignment horizontal="right"/>
    </xf>
    <xf numFmtId="0" fontId="7" fillId="0" borderId="21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44" fontId="12" fillId="0" borderId="21" xfId="1" applyFont="1" applyFill="1" applyBorder="1" applyAlignment="1">
      <alignment horizontal="left" vertical="center"/>
    </xf>
    <xf numFmtId="44" fontId="12" fillId="0" borderId="21" xfId="1" applyFont="1" applyFill="1" applyBorder="1" applyAlignment="1">
      <alignment horizontal="right" vertical="center"/>
    </xf>
    <xf numFmtId="0" fontId="11" fillId="3" borderId="16" xfId="0" applyFont="1" applyFill="1" applyBorder="1" applyAlignment="1">
      <alignment horizontal="right"/>
    </xf>
    <xf numFmtId="44" fontId="11" fillId="3" borderId="17" xfId="1" applyFont="1" applyFill="1" applyBorder="1"/>
    <xf numFmtId="44" fontId="7" fillId="3" borderId="17" xfId="1" applyFont="1" applyFill="1" applyBorder="1" applyAlignment="1">
      <alignment horizontal="center"/>
    </xf>
    <xf numFmtId="44" fontId="7" fillId="3" borderId="17" xfId="1" applyFont="1" applyFill="1" applyBorder="1"/>
    <xf numFmtId="164" fontId="7" fillId="3" borderId="11" xfId="1" applyNumberFormat="1" applyFont="1" applyFill="1" applyBorder="1" applyAlignment="1">
      <alignment horizontal="right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44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44" fontId="14" fillId="0" borderId="0" xfId="1" applyFont="1"/>
    <xf numFmtId="166" fontId="15" fillId="3" borderId="2" xfId="1" applyNumberFormat="1" applyFont="1" applyFill="1" applyBorder="1" applyAlignment="1">
      <alignment horizontal="center" vertical="center"/>
    </xf>
    <xf numFmtId="166" fontId="15" fillId="3" borderId="4" xfId="1" applyNumberFormat="1" applyFont="1" applyFill="1" applyBorder="1" applyAlignment="1">
      <alignment horizontal="center" vertical="center"/>
    </xf>
    <xf numFmtId="166" fontId="15" fillId="3" borderId="1" xfId="1" applyNumberFormat="1" applyFont="1" applyFill="1" applyBorder="1" applyAlignment="1">
      <alignment horizontal="center" vertical="center"/>
    </xf>
    <xf numFmtId="10" fontId="17" fillId="0" borderId="1" xfId="2" applyNumberFormat="1" applyFont="1" applyBorder="1" applyAlignment="1">
      <alignment horizontal="left" vertical="center"/>
    </xf>
    <xf numFmtId="10" fontId="18" fillId="0" borderId="1" xfId="0" applyNumberFormat="1" applyFont="1" applyBorder="1" applyAlignment="1">
      <alignment horizontal="center" vertical="center"/>
    </xf>
    <xf numFmtId="10" fontId="17" fillId="0" borderId="1" xfId="2" applyNumberFormat="1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left" vertical="center"/>
    </xf>
    <xf numFmtId="44" fontId="6" fillId="5" borderId="1" xfId="1" applyFont="1" applyFill="1" applyBorder="1"/>
    <xf numFmtId="44" fontId="6" fillId="0" borderId="1" xfId="1" applyFont="1" applyFill="1" applyBorder="1"/>
  </cellXfs>
  <cellStyles count="3">
    <cellStyle name="Moneda" xfId="1" builtinId="4"/>
    <cellStyle name="Normal" xfId="0" builtinId="0"/>
    <cellStyle name="Normal 2 3" xfId="2" xr:uid="{97403584-D754-406A-B72E-A447315DB58A}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2"/>
  <sheetViews>
    <sheetView tabSelected="1" topLeftCell="C1" zoomScale="91" zoomScaleNormal="91" workbookViewId="0">
      <selection activeCell="H39" sqref="H39"/>
    </sheetView>
  </sheetViews>
  <sheetFormatPr baseColWidth="10" defaultColWidth="11.42578125" defaultRowHeight="15" x14ac:dyDescent="0.25"/>
  <cols>
    <col min="3" max="3" width="11.42578125" style="67"/>
    <col min="4" max="4" width="42.85546875" customWidth="1"/>
    <col min="5" max="5" width="20.42578125" style="10" customWidth="1"/>
    <col min="6" max="6" width="16.140625" customWidth="1"/>
    <col min="7" max="7" width="19.7109375" style="3" customWidth="1"/>
    <col min="8" max="8" width="26.140625" style="81" customWidth="1"/>
    <col min="9" max="9" width="22.7109375" customWidth="1"/>
    <col min="10" max="10" width="24.42578125" customWidth="1"/>
    <col min="11" max="11" width="17.140625" customWidth="1"/>
    <col min="12" max="12" width="15" style="3" customWidth="1"/>
    <col min="13" max="13" width="18.7109375" style="3" customWidth="1"/>
    <col min="14" max="14" width="14.85546875" style="3" bestFit="1" customWidth="1"/>
    <col min="15" max="15" width="13.140625" style="3" customWidth="1"/>
    <col min="16" max="16" width="16.140625" style="3" customWidth="1"/>
    <col min="17" max="17" width="13.28515625" style="3" bestFit="1" customWidth="1"/>
    <col min="18" max="18" width="14.140625" style="3" customWidth="1"/>
    <col min="19" max="19" width="13.28515625" style="3" bestFit="1" customWidth="1"/>
  </cols>
  <sheetData>
    <row r="1" spans="2:13" ht="25.5" x14ac:dyDescent="0.35">
      <c r="B1" s="18"/>
      <c r="C1" s="101" t="s">
        <v>0</v>
      </c>
      <c r="D1" s="101"/>
      <c r="E1" s="101"/>
      <c r="F1" s="101"/>
      <c r="G1" s="101"/>
      <c r="H1" s="101"/>
      <c r="I1" s="23"/>
      <c r="J1" s="23"/>
      <c r="K1" s="23"/>
      <c r="L1" s="24"/>
      <c r="M1" s="24"/>
    </row>
    <row r="2" spans="2:13" x14ac:dyDescent="0.25">
      <c r="B2" s="18"/>
      <c r="C2" s="102" t="s">
        <v>1</v>
      </c>
      <c r="D2" s="102"/>
      <c r="E2" s="102"/>
      <c r="F2" s="102"/>
      <c r="G2" s="102"/>
      <c r="H2" s="102"/>
      <c r="I2" s="23"/>
      <c r="J2" s="23"/>
      <c r="K2" s="23"/>
      <c r="L2" s="24"/>
      <c r="M2" s="24"/>
    </row>
    <row r="3" spans="2:13" x14ac:dyDescent="0.25">
      <c r="B3" s="18"/>
      <c r="C3" s="103" t="s">
        <v>2</v>
      </c>
      <c r="D3" s="103"/>
      <c r="E3" s="103"/>
      <c r="F3" s="103"/>
      <c r="G3" s="103"/>
      <c r="H3" s="103"/>
      <c r="I3" s="23"/>
      <c r="J3" s="23"/>
      <c r="K3" s="23"/>
      <c r="L3" s="24"/>
      <c r="M3" s="24"/>
    </row>
    <row r="4" spans="2:13" ht="19.5" customHeight="1" x14ac:dyDescent="0.25">
      <c r="B4" s="18"/>
      <c r="C4" s="57" t="s">
        <v>3</v>
      </c>
      <c r="D4" s="25">
        <v>45324</v>
      </c>
      <c r="E4" s="26"/>
      <c r="F4" s="23"/>
      <c r="G4" s="24"/>
      <c r="H4" s="68"/>
      <c r="I4" s="23"/>
      <c r="J4" s="23"/>
      <c r="K4" s="23"/>
      <c r="L4" s="24"/>
      <c r="M4" s="24"/>
    </row>
    <row r="5" spans="2:13" ht="30.75" customHeight="1" x14ac:dyDescent="0.25">
      <c r="B5" s="18"/>
      <c r="C5" s="58" t="s">
        <v>4</v>
      </c>
      <c r="D5" s="27" t="s">
        <v>5</v>
      </c>
      <c r="E5" s="28" t="s">
        <v>6</v>
      </c>
      <c r="F5" s="29" t="s">
        <v>7</v>
      </c>
      <c r="G5" s="91" t="s">
        <v>8</v>
      </c>
      <c r="H5" s="69" t="s">
        <v>9</v>
      </c>
      <c r="I5" s="23"/>
      <c r="J5" s="23"/>
      <c r="K5" s="23"/>
      <c r="L5" s="24"/>
      <c r="M5" s="24"/>
    </row>
    <row r="6" spans="2:13" x14ac:dyDescent="0.25">
      <c r="B6" s="18"/>
      <c r="C6" s="59"/>
      <c r="D6" s="23"/>
      <c r="E6" s="26"/>
      <c r="F6" s="23"/>
      <c r="G6" s="24"/>
      <c r="H6" s="68"/>
      <c r="I6" s="23"/>
      <c r="J6" s="23"/>
      <c r="K6" s="23"/>
      <c r="L6" s="24"/>
      <c r="M6" s="24"/>
    </row>
    <row r="7" spans="2:13" x14ac:dyDescent="0.25">
      <c r="B7" s="18"/>
      <c r="C7" s="60">
        <v>1</v>
      </c>
      <c r="D7" s="30" t="s">
        <v>10</v>
      </c>
      <c r="E7" s="31"/>
      <c r="F7" s="32"/>
      <c r="G7" s="92"/>
      <c r="H7" s="70"/>
      <c r="I7" s="23"/>
      <c r="J7" s="23"/>
      <c r="K7" s="23"/>
      <c r="L7" s="24"/>
      <c r="M7" s="24"/>
    </row>
    <row r="8" spans="2:13" ht="28.5" x14ac:dyDescent="0.25">
      <c r="B8" s="18"/>
      <c r="C8" s="61" t="s">
        <v>11</v>
      </c>
      <c r="D8" s="33" t="s">
        <v>12</v>
      </c>
      <c r="E8" s="34">
        <v>34</v>
      </c>
      <c r="F8" s="34" t="s">
        <v>13</v>
      </c>
      <c r="G8" s="93">
        <v>6000000</v>
      </c>
      <c r="H8" s="71">
        <f>M31*E8</f>
        <v>297544880</v>
      </c>
      <c r="I8" s="23"/>
      <c r="J8" s="23"/>
      <c r="K8" s="23"/>
      <c r="L8" s="24"/>
      <c r="M8" s="24"/>
    </row>
    <row r="9" spans="2:13" ht="24.75" customHeight="1" x14ac:dyDescent="0.25">
      <c r="B9" s="18"/>
      <c r="C9" s="42" t="s">
        <v>21</v>
      </c>
      <c r="D9" s="35" t="s">
        <v>22</v>
      </c>
      <c r="E9" s="34">
        <v>5</v>
      </c>
      <c r="F9" s="34" t="s">
        <v>13</v>
      </c>
      <c r="G9" s="93">
        <v>8000000</v>
      </c>
      <c r="H9" s="71">
        <f>M32*E9</f>
        <v>58342135</v>
      </c>
      <c r="I9" s="23"/>
      <c r="J9" s="23"/>
      <c r="K9" s="23"/>
      <c r="L9" s="24"/>
      <c r="M9" s="24"/>
    </row>
    <row r="10" spans="2:13" x14ac:dyDescent="0.25">
      <c r="B10" s="18"/>
      <c r="C10" s="62" t="s">
        <v>23</v>
      </c>
      <c r="D10" s="36" t="s">
        <v>24</v>
      </c>
      <c r="E10" s="37">
        <v>1</v>
      </c>
      <c r="F10" s="39" t="s">
        <v>13</v>
      </c>
      <c r="G10" s="93">
        <v>7000000</v>
      </c>
      <c r="H10" s="71">
        <f>M33*E10</f>
        <v>9633540</v>
      </c>
      <c r="I10" s="23"/>
      <c r="J10" s="23"/>
      <c r="K10" s="23"/>
      <c r="L10" s="24"/>
      <c r="M10" s="24"/>
    </row>
    <row r="11" spans="2:13" ht="15.75" customHeight="1" x14ac:dyDescent="0.25">
      <c r="B11" s="18"/>
      <c r="C11" s="63">
        <v>2</v>
      </c>
      <c r="D11" s="8" t="s">
        <v>26</v>
      </c>
      <c r="E11" s="11" t="s">
        <v>27</v>
      </c>
      <c r="F11" s="56" t="s">
        <v>27</v>
      </c>
      <c r="G11" s="9" t="s">
        <v>27</v>
      </c>
      <c r="H11" s="72" t="s">
        <v>27</v>
      </c>
      <c r="I11" s="23"/>
      <c r="J11" s="23"/>
      <c r="K11" s="23"/>
      <c r="L11" s="24"/>
      <c r="M11" s="24"/>
    </row>
    <row r="12" spans="2:13" ht="29.25" x14ac:dyDescent="0.25">
      <c r="B12" s="18"/>
      <c r="C12" s="64">
        <v>2.1</v>
      </c>
      <c r="D12" s="2" t="s">
        <v>37</v>
      </c>
      <c r="E12" s="12">
        <v>2</v>
      </c>
      <c r="F12" s="12" t="s">
        <v>13</v>
      </c>
      <c r="G12" s="94" t="s">
        <v>30</v>
      </c>
      <c r="H12" s="73" t="s">
        <v>31</v>
      </c>
      <c r="I12" s="23"/>
      <c r="J12" s="23"/>
      <c r="K12" s="23"/>
      <c r="L12" s="24"/>
      <c r="M12" s="24"/>
    </row>
    <row r="13" spans="2:13" x14ac:dyDescent="0.25">
      <c r="B13" s="18"/>
      <c r="C13" s="65">
        <v>2.2000000000000002</v>
      </c>
      <c r="D13" s="6" t="s">
        <v>32</v>
      </c>
      <c r="E13" s="13">
        <v>2</v>
      </c>
      <c r="F13" s="13" t="s">
        <v>13</v>
      </c>
      <c r="G13" s="7" t="s">
        <v>28</v>
      </c>
      <c r="H13" s="74" t="s">
        <v>29</v>
      </c>
      <c r="I13" s="23"/>
      <c r="J13" s="23"/>
      <c r="K13" s="23"/>
      <c r="L13" s="24"/>
      <c r="M13" s="24"/>
    </row>
    <row r="14" spans="2:13" x14ac:dyDescent="0.25">
      <c r="B14" s="18"/>
      <c r="C14" s="38">
        <v>2.2999999999999998</v>
      </c>
      <c r="D14" s="39" t="s">
        <v>36</v>
      </c>
      <c r="E14" s="34">
        <v>3</v>
      </c>
      <c r="F14" s="39" t="s">
        <v>13</v>
      </c>
      <c r="G14" s="95">
        <v>410000</v>
      </c>
      <c r="H14" s="71">
        <f>G14*E14</f>
        <v>1230000</v>
      </c>
      <c r="I14" s="23"/>
      <c r="J14" s="23"/>
      <c r="K14" s="23"/>
      <c r="L14" s="24"/>
      <c r="M14" s="24"/>
    </row>
    <row r="15" spans="2:13" x14ac:dyDescent="0.25">
      <c r="B15" s="18"/>
      <c r="C15" s="38">
        <v>2.4</v>
      </c>
      <c r="D15" s="40" t="s">
        <v>35</v>
      </c>
      <c r="E15" s="34">
        <v>40</v>
      </c>
      <c r="F15" s="39" t="s">
        <v>13</v>
      </c>
      <c r="G15" s="95">
        <v>3659900</v>
      </c>
      <c r="H15" s="71">
        <f>+G15*E15</f>
        <v>146396000</v>
      </c>
      <c r="I15" s="23"/>
      <c r="J15" s="23"/>
      <c r="K15" s="23"/>
      <c r="L15" s="24"/>
      <c r="M15" s="24"/>
    </row>
    <row r="16" spans="2:13" x14ac:dyDescent="0.25">
      <c r="B16" s="18"/>
      <c r="C16" s="38">
        <v>2.5</v>
      </c>
      <c r="D16" s="40" t="s">
        <v>40</v>
      </c>
      <c r="E16" s="34">
        <v>40</v>
      </c>
      <c r="F16" s="39" t="s">
        <v>13</v>
      </c>
      <c r="G16" s="95">
        <v>359900</v>
      </c>
      <c r="H16" s="71">
        <f>G16*E16</f>
        <v>14396000</v>
      </c>
      <c r="I16" s="23"/>
      <c r="J16" s="23"/>
      <c r="K16" s="23"/>
      <c r="L16" s="24"/>
      <c r="M16" s="24"/>
    </row>
    <row r="17" spans="2:19" x14ac:dyDescent="0.25">
      <c r="B17" s="18"/>
      <c r="C17" s="41">
        <v>2.6</v>
      </c>
      <c r="D17" s="14" t="s">
        <v>33</v>
      </c>
      <c r="E17" s="34">
        <v>2</v>
      </c>
      <c r="F17" s="39" t="s">
        <v>13</v>
      </c>
      <c r="G17" s="95">
        <v>5000000</v>
      </c>
      <c r="H17" s="71">
        <f>G17*E17</f>
        <v>10000000</v>
      </c>
      <c r="I17" s="23"/>
      <c r="J17" s="23"/>
      <c r="K17" s="23"/>
      <c r="L17" s="24"/>
      <c r="M17" s="24"/>
    </row>
    <row r="18" spans="2:19" x14ac:dyDescent="0.25">
      <c r="B18" s="18"/>
      <c r="C18" s="42">
        <v>2.7</v>
      </c>
      <c r="D18" s="15" t="s">
        <v>41</v>
      </c>
      <c r="E18" s="16">
        <v>1</v>
      </c>
      <c r="F18" s="16" t="s">
        <v>13</v>
      </c>
      <c r="G18" s="17">
        <v>500000</v>
      </c>
      <c r="H18" s="75">
        <f>G18*E18</f>
        <v>500000</v>
      </c>
      <c r="I18" s="23"/>
      <c r="J18" s="23"/>
      <c r="K18" s="23"/>
      <c r="L18" s="24"/>
      <c r="M18" s="24"/>
    </row>
    <row r="19" spans="2:19" ht="15.75" x14ac:dyDescent="0.25">
      <c r="B19" s="18"/>
      <c r="C19" s="108">
        <v>2.8</v>
      </c>
      <c r="D19" s="109" t="s">
        <v>42</v>
      </c>
      <c r="E19" s="110">
        <v>40</v>
      </c>
      <c r="F19" s="110" t="s">
        <v>13</v>
      </c>
      <c r="G19" s="111">
        <v>159900</v>
      </c>
      <c r="H19" s="112">
        <f>E19*G19</f>
        <v>6396000</v>
      </c>
      <c r="I19" s="23"/>
      <c r="J19" s="23"/>
      <c r="K19" s="23"/>
      <c r="L19" s="24"/>
      <c r="M19" s="24"/>
    </row>
    <row r="20" spans="2:19" x14ac:dyDescent="0.25">
      <c r="B20" s="18"/>
      <c r="C20" s="62"/>
      <c r="D20" s="118"/>
      <c r="E20" s="119"/>
      <c r="F20" s="120"/>
      <c r="G20" s="121"/>
      <c r="H20" s="122"/>
      <c r="I20" s="23"/>
      <c r="J20" s="23"/>
      <c r="K20" s="23"/>
      <c r="L20" s="24"/>
      <c r="M20" s="24"/>
    </row>
    <row r="21" spans="2:19" x14ac:dyDescent="0.25">
      <c r="B21" s="18"/>
      <c r="C21" s="113">
        <v>3</v>
      </c>
      <c r="D21" s="114" t="s">
        <v>39</v>
      </c>
      <c r="E21" s="115"/>
      <c r="F21" s="116"/>
      <c r="G21" s="116"/>
      <c r="H21" s="117"/>
      <c r="I21" s="24"/>
      <c r="J21" s="23"/>
      <c r="K21" s="23"/>
      <c r="L21" s="24"/>
      <c r="M21" s="24"/>
    </row>
    <row r="22" spans="2:19" ht="29.25" x14ac:dyDescent="0.25">
      <c r="B22" s="18"/>
      <c r="C22" s="83">
        <v>3.1</v>
      </c>
      <c r="D22" s="82" t="s">
        <v>25</v>
      </c>
      <c r="E22" s="84">
        <v>40</v>
      </c>
      <c r="F22" s="43" t="s">
        <v>13</v>
      </c>
      <c r="G22" s="96">
        <v>32451</v>
      </c>
      <c r="H22" s="76">
        <f>E22*G22</f>
        <v>1298040</v>
      </c>
      <c r="I22" s="44"/>
      <c r="J22" s="23"/>
      <c r="K22" s="23"/>
      <c r="L22" s="24"/>
      <c r="M22" s="24"/>
    </row>
    <row r="23" spans="2:19" ht="28.5" x14ac:dyDescent="0.25">
      <c r="B23" s="18"/>
      <c r="C23" s="85">
        <v>3.2</v>
      </c>
      <c r="D23" s="88" t="s">
        <v>43</v>
      </c>
      <c r="E23" s="86">
        <v>1</v>
      </c>
      <c r="F23" s="86" t="s">
        <v>13</v>
      </c>
      <c r="G23" s="97">
        <v>16000000</v>
      </c>
      <c r="H23" s="87">
        <f>G23*E23</f>
        <v>16000000</v>
      </c>
      <c r="I23" s="44"/>
      <c r="J23" s="23"/>
      <c r="K23" s="23"/>
      <c r="L23" s="24"/>
      <c r="M23" s="24"/>
    </row>
    <row r="24" spans="2:19" ht="28.5" x14ac:dyDescent="0.25">
      <c r="B24" s="18"/>
      <c r="C24" s="83">
        <v>3.3</v>
      </c>
      <c r="D24" s="98" t="s">
        <v>44</v>
      </c>
      <c r="E24" s="99">
        <v>3</v>
      </c>
      <c r="F24" s="15" t="s">
        <v>13</v>
      </c>
      <c r="G24" s="54">
        <v>1736089.56</v>
      </c>
      <c r="H24" s="100">
        <f>E24*G24</f>
        <v>5208268.68</v>
      </c>
      <c r="I24" s="44"/>
      <c r="J24" s="23"/>
      <c r="K24" s="23"/>
      <c r="L24" s="24"/>
      <c r="M24" s="24"/>
    </row>
    <row r="25" spans="2:19" x14ac:dyDescent="0.25">
      <c r="B25" s="18"/>
      <c r="C25" s="42">
        <v>3.4</v>
      </c>
      <c r="D25" s="55" t="s">
        <v>45</v>
      </c>
      <c r="E25" s="16">
        <v>1</v>
      </c>
      <c r="F25" s="55" t="s">
        <v>13</v>
      </c>
      <c r="G25" s="54">
        <v>800000</v>
      </c>
      <c r="H25" s="79">
        <f>G25*E25</f>
        <v>800000</v>
      </c>
      <c r="I25" s="23"/>
      <c r="J25" s="23"/>
      <c r="K25" s="23"/>
      <c r="L25" s="24"/>
      <c r="M25" s="24"/>
    </row>
    <row r="26" spans="2:19" x14ac:dyDescent="0.25">
      <c r="B26" s="18"/>
      <c r="C26" s="59"/>
      <c r="D26" s="23"/>
      <c r="E26" s="26"/>
      <c r="F26" s="23"/>
      <c r="G26" s="24"/>
      <c r="H26" s="68"/>
      <c r="I26" s="23"/>
      <c r="J26" s="23"/>
      <c r="K26" s="23"/>
      <c r="L26" s="24"/>
      <c r="M26" s="24"/>
      <c r="O26" s="89"/>
      <c r="P26" s="90"/>
      <c r="Q26" s="5"/>
    </row>
    <row r="27" spans="2:19" x14ac:dyDescent="0.25">
      <c r="B27" s="18"/>
      <c r="C27" s="59"/>
      <c r="D27" s="23"/>
      <c r="E27" s="26"/>
      <c r="F27" s="23"/>
      <c r="G27" s="24"/>
      <c r="H27" s="68"/>
      <c r="I27" s="23"/>
      <c r="J27" s="23"/>
      <c r="K27" s="23"/>
      <c r="L27" s="24"/>
      <c r="M27" s="24"/>
      <c r="O27" s="89"/>
      <c r="P27" s="90"/>
      <c r="Q27" s="5"/>
    </row>
    <row r="28" spans="2:19" x14ac:dyDescent="0.25">
      <c r="B28" s="18"/>
      <c r="O28" s="89"/>
      <c r="P28" s="90"/>
      <c r="Q28" s="5"/>
      <c r="S28" s="123"/>
    </row>
    <row r="29" spans="2:19" x14ac:dyDescent="0.25">
      <c r="B29" s="18"/>
      <c r="C29" s="104">
        <v>1</v>
      </c>
      <c r="D29" s="107" t="s">
        <v>34</v>
      </c>
      <c r="E29" s="105"/>
      <c r="F29" s="45"/>
      <c r="G29" s="45"/>
      <c r="H29" s="77"/>
      <c r="I29" s="46"/>
      <c r="J29" s="46"/>
      <c r="K29" s="46"/>
      <c r="L29" s="46"/>
      <c r="M29" s="46"/>
    </row>
    <row r="30" spans="2:19" ht="45.75" customHeight="1" x14ac:dyDescent="0.25">
      <c r="B30" s="18"/>
      <c r="C30" s="58" t="s">
        <v>4</v>
      </c>
      <c r="D30" s="106" t="s">
        <v>5</v>
      </c>
      <c r="E30" s="47" t="s">
        <v>8</v>
      </c>
      <c r="F30" s="48" t="s">
        <v>14</v>
      </c>
      <c r="G30" s="48" t="s">
        <v>15</v>
      </c>
      <c r="H30" s="78" t="s">
        <v>16</v>
      </c>
      <c r="I30" s="48" t="s">
        <v>17</v>
      </c>
      <c r="J30" s="49" t="s">
        <v>18</v>
      </c>
      <c r="K30" s="49" t="s">
        <v>19</v>
      </c>
      <c r="L30" s="50" t="s">
        <v>20</v>
      </c>
      <c r="M30" s="51" t="s">
        <v>38</v>
      </c>
    </row>
    <row r="31" spans="2:19" ht="28.5" x14ac:dyDescent="0.25">
      <c r="B31" s="18"/>
      <c r="C31" s="42" t="s">
        <v>11</v>
      </c>
      <c r="D31" s="52" t="s">
        <v>12</v>
      </c>
      <c r="E31" s="53">
        <v>6000000</v>
      </c>
      <c r="F31" s="54">
        <v>510000</v>
      </c>
      <c r="G31" s="54">
        <v>720000</v>
      </c>
      <c r="H31" s="79">
        <v>31320</v>
      </c>
      <c r="I31" s="54">
        <v>240000</v>
      </c>
      <c r="J31" s="54">
        <v>250000</v>
      </c>
      <c r="K31" s="54">
        <v>500000</v>
      </c>
      <c r="L31" s="54">
        <v>500000</v>
      </c>
      <c r="M31" s="54">
        <f>E31+F31+G31+H31+I31+J31+K31+L31</f>
        <v>8751320</v>
      </c>
    </row>
    <row r="32" spans="2:19" x14ac:dyDescent="0.25">
      <c r="B32" s="18"/>
      <c r="C32" s="42" t="s">
        <v>21</v>
      </c>
      <c r="D32" s="15" t="s">
        <v>22</v>
      </c>
      <c r="E32" s="53">
        <v>8000000</v>
      </c>
      <c r="F32" s="54">
        <v>680000</v>
      </c>
      <c r="G32" s="54">
        <v>960000</v>
      </c>
      <c r="H32" s="79">
        <v>41760</v>
      </c>
      <c r="I32" s="54">
        <v>320000</v>
      </c>
      <c r="J32" s="54">
        <v>333333</v>
      </c>
      <c r="K32" s="54">
        <v>666667</v>
      </c>
      <c r="L32" s="54">
        <v>666667</v>
      </c>
      <c r="M32" s="54">
        <f>E32+F32+G32+H32+I32+J32+K32+L32</f>
        <v>11668427</v>
      </c>
    </row>
    <row r="33" spans="2:13" x14ac:dyDescent="0.25">
      <c r="B33" s="18"/>
      <c r="C33" s="42" t="s">
        <v>23</v>
      </c>
      <c r="D33" s="55" t="s">
        <v>24</v>
      </c>
      <c r="E33" s="53">
        <v>7000000</v>
      </c>
      <c r="F33" s="54">
        <v>595000</v>
      </c>
      <c r="G33" s="54">
        <v>840000</v>
      </c>
      <c r="H33" s="79">
        <v>36540</v>
      </c>
      <c r="I33" s="54">
        <v>280000</v>
      </c>
      <c r="J33" s="54">
        <v>291667</v>
      </c>
      <c r="K33" s="54">
        <v>7000</v>
      </c>
      <c r="L33" s="54">
        <v>583333</v>
      </c>
      <c r="M33" s="54">
        <f>E33+F33+G33+H33+I33+J33+K33+L33</f>
        <v>9633540</v>
      </c>
    </row>
    <row r="34" spans="2:13" x14ac:dyDescent="0.25">
      <c r="B34" s="18"/>
      <c r="C34" s="59"/>
      <c r="D34" s="23"/>
      <c r="E34" s="26"/>
      <c r="F34" s="23"/>
      <c r="G34" s="24"/>
      <c r="H34" s="68"/>
    </row>
    <row r="35" spans="2:13" x14ac:dyDescent="0.25">
      <c r="B35" s="18"/>
      <c r="C35" s="66"/>
      <c r="D35" s="18"/>
      <c r="E35" s="20"/>
      <c r="F35" s="18"/>
      <c r="G35" s="19"/>
      <c r="H35" s="80"/>
      <c r="I35" s="18"/>
      <c r="J35" s="18"/>
      <c r="K35" s="18"/>
      <c r="L35" s="19"/>
      <c r="M35" s="19"/>
    </row>
    <row r="36" spans="2:13" ht="15.75" x14ac:dyDescent="0.25">
      <c r="B36" s="18"/>
      <c r="C36" s="66"/>
      <c r="D36" s="18"/>
      <c r="E36" s="20"/>
      <c r="F36" s="18"/>
      <c r="G36" s="19"/>
      <c r="J36" s="124" t="s">
        <v>46</v>
      </c>
      <c r="K36" s="125"/>
      <c r="L36" s="126"/>
      <c r="M36" s="21">
        <f>SUM(H8:H24)</f>
        <v>566944863.67999995</v>
      </c>
    </row>
    <row r="37" spans="2:13" x14ac:dyDescent="0.25">
      <c r="B37" s="18"/>
      <c r="J37" s="127" t="s">
        <v>47</v>
      </c>
      <c r="K37" s="127"/>
      <c r="L37" s="128">
        <v>0.03</v>
      </c>
      <c r="M37" s="22">
        <f>M36*L37</f>
        <v>17008345.910399999</v>
      </c>
    </row>
    <row r="38" spans="2:13" x14ac:dyDescent="0.25">
      <c r="J38" s="127" t="s">
        <v>48</v>
      </c>
      <c r="K38" s="127"/>
      <c r="L38" s="128">
        <v>0.13</v>
      </c>
      <c r="M38" s="4">
        <f>M36*L38</f>
        <v>73702832.278399989</v>
      </c>
    </row>
    <row r="39" spans="2:13" ht="15.75" x14ac:dyDescent="0.25">
      <c r="J39" s="131" t="s">
        <v>49</v>
      </c>
      <c r="K39" s="130"/>
      <c r="L39" s="130"/>
      <c r="M39" s="4">
        <f>M36+M37+M38</f>
        <v>657656041.86879992</v>
      </c>
    </row>
    <row r="40" spans="2:13" x14ac:dyDescent="0.25">
      <c r="J40" s="129" t="s">
        <v>50</v>
      </c>
      <c r="K40" s="129"/>
      <c r="L40" s="128">
        <v>0.19</v>
      </c>
      <c r="M40" s="133">
        <f>M39*1.19</f>
        <v>782610689.82387185</v>
      </c>
    </row>
    <row r="42" spans="2:13" x14ac:dyDescent="0.25">
      <c r="L42" s="1" t="s">
        <v>51</v>
      </c>
      <c r="M42" s="132">
        <f>M40</f>
        <v>782610689.82387185</v>
      </c>
    </row>
  </sheetData>
  <protectedRanges>
    <protectedRange sqref="L37:L38" name="Rango5_1"/>
  </protectedRanges>
  <mergeCells count="4">
    <mergeCell ref="C1:H1"/>
    <mergeCell ref="C2:H2"/>
    <mergeCell ref="C3:H3"/>
    <mergeCell ref="J36:K36"/>
  </mergeCells>
  <printOptions verticalCentered="1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18bab0f-20a4-4de3-a10c-e20cee96bb35}" enabled="0" method="" siteId="{618bab0f-20a4-4de3-a10c-e20cee96bb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Sofia Alejandra Salas Aquino</cp:lastModifiedBy>
  <cp:revision/>
  <cp:lastPrinted>2024-02-03T23:10:20Z</cp:lastPrinted>
  <dcterms:created xsi:type="dcterms:W3CDTF">2024-02-02T14:44:12Z</dcterms:created>
  <dcterms:modified xsi:type="dcterms:W3CDTF">2024-02-03T23:23:07Z</dcterms:modified>
  <cp:category/>
  <cp:contentStatus/>
</cp:coreProperties>
</file>