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195" windowWidth="18915" windowHeight="7680" activeTab="20"/>
  </bookViews>
  <sheets>
    <sheet name="20" sheetId="22" r:id="rId1"/>
    <sheet name="19" sheetId="21" r:id="rId2"/>
    <sheet name="18" sheetId="20" r:id="rId3"/>
    <sheet name="17" sheetId="19" r:id="rId4"/>
    <sheet name="16" sheetId="18" r:id="rId5"/>
    <sheet name="15" sheetId="17" r:id="rId6"/>
    <sheet name="14" sheetId="16" r:id="rId7"/>
    <sheet name="13" sheetId="15" r:id="rId8"/>
    <sheet name="12" sheetId="14" r:id="rId9"/>
    <sheet name="11" sheetId="13" r:id="rId10"/>
    <sheet name="10" sheetId="12" r:id="rId11"/>
    <sheet name="9" sheetId="11" r:id="rId12"/>
    <sheet name="8" sheetId="10" r:id="rId13"/>
    <sheet name="7" sheetId="9" r:id="rId14"/>
    <sheet name="6" sheetId="8" r:id="rId15"/>
    <sheet name="5" sheetId="7" r:id="rId16"/>
    <sheet name="4" sheetId="6" r:id="rId17"/>
    <sheet name="3" sheetId="5" r:id="rId18"/>
    <sheet name="2" sheetId="4" r:id="rId19"/>
    <sheet name="1" sheetId="1" r:id="rId20"/>
    <sheet name="General" sheetId="23" r:id="rId21"/>
  </sheets>
  <calcPr calcId="125725"/>
</workbook>
</file>

<file path=xl/calcChain.xml><?xml version="1.0" encoding="utf-8"?>
<calcChain xmlns="http://schemas.openxmlformats.org/spreadsheetml/2006/main">
  <c r="T19" i="23"/>
  <c r="T18"/>
  <c r="T17"/>
  <c r="T16"/>
  <c r="T15"/>
  <c r="T14"/>
  <c r="T13"/>
  <c r="T12"/>
  <c r="L19"/>
  <c r="L18"/>
  <c r="L17"/>
  <c r="L16"/>
  <c r="L15"/>
  <c r="L14"/>
  <c r="L13"/>
  <c r="L12"/>
  <c r="E19"/>
  <c r="F19" s="1"/>
  <c r="D19"/>
  <c r="D18"/>
  <c r="E18" s="1"/>
  <c r="F18" s="1"/>
  <c r="E17"/>
  <c r="F17" s="1"/>
  <c r="D17"/>
  <c r="D16"/>
  <c r="E16" s="1"/>
  <c r="F16" s="1"/>
  <c r="E15"/>
  <c r="F15" s="1"/>
  <c r="D15"/>
  <c r="D14"/>
  <c r="E14" s="1"/>
  <c r="F14" s="1"/>
  <c r="E13"/>
  <c r="F13" s="1"/>
  <c r="D13"/>
  <c r="D12"/>
  <c r="E12" s="1"/>
  <c r="F12" s="1"/>
  <c r="AP30"/>
  <c r="AP25"/>
  <c r="AP26" s="1"/>
  <c r="AQ23"/>
  <c r="AH30"/>
  <c r="Z30"/>
  <c r="R30"/>
  <c r="J30"/>
  <c r="B30"/>
  <c r="AH25"/>
  <c r="AH26" s="1"/>
  <c r="Z25"/>
  <c r="Z26" s="1"/>
  <c r="R25"/>
  <c r="R26" s="1"/>
  <c r="J25"/>
  <c r="J26" s="1"/>
  <c r="B25"/>
  <c r="B26" s="1"/>
  <c r="AI23"/>
  <c r="AA23"/>
  <c r="S23"/>
  <c r="K23"/>
  <c r="C23"/>
  <c r="AP27" l="1"/>
  <c r="Z27"/>
  <c r="AB19" s="1"/>
  <c r="AC19" s="1"/>
  <c r="AD19" s="1"/>
  <c r="AB13"/>
  <c r="AC13" s="1"/>
  <c r="AD13" s="1"/>
  <c r="AB15"/>
  <c r="AC15" s="1"/>
  <c r="AD15" s="1"/>
  <c r="AB17"/>
  <c r="AC17" s="1"/>
  <c r="AD17" s="1"/>
  <c r="U12"/>
  <c r="V12" s="1"/>
  <c r="U13"/>
  <c r="V13" s="1"/>
  <c r="U14"/>
  <c r="V14" s="1"/>
  <c r="U15"/>
  <c r="V15" s="1"/>
  <c r="U16"/>
  <c r="V16" s="1"/>
  <c r="U17"/>
  <c r="V17" s="1"/>
  <c r="U18"/>
  <c r="V18" s="1"/>
  <c r="U19"/>
  <c r="V19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J27"/>
  <c r="B27"/>
  <c r="R27"/>
  <c r="T21" s="1"/>
  <c r="AH27"/>
  <c r="AJ21" s="1"/>
  <c r="L22"/>
  <c r="L21"/>
  <c r="L20"/>
  <c r="L11"/>
  <c r="L10"/>
  <c r="L9"/>
  <c r="L8"/>
  <c r="L7"/>
  <c r="L6"/>
  <c r="L5"/>
  <c r="L4"/>
  <c r="L3"/>
  <c r="AB22"/>
  <c r="AB21"/>
  <c r="AB20"/>
  <c r="AB11"/>
  <c r="AB10"/>
  <c r="AB9"/>
  <c r="AB8"/>
  <c r="AB7"/>
  <c r="AB6"/>
  <c r="AB5"/>
  <c r="AB4"/>
  <c r="AB3"/>
  <c r="D22"/>
  <c r="E22" s="1"/>
  <c r="F22" s="1"/>
  <c r="D21"/>
  <c r="E21" s="1"/>
  <c r="F21" s="1"/>
  <c r="D20"/>
  <c r="E20" s="1"/>
  <c r="F20" s="1"/>
  <c r="D11"/>
  <c r="E11" s="1"/>
  <c r="F11" s="1"/>
  <c r="D10"/>
  <c r="E10" s="1"/>
  <c r="F10" s="1"/>
  <c r="D9"/>
  <c r="E9" s="1"/>
  <c r="F9" s="1"/>
  <c r="D8"/>
  <c r="E8" s="1"/>
  <c r="F8" s="1"/>
  <c r="D7"/>
  <c r="E7" s="1"/>
  <c r="F7" s="1"/>
  <c r="D6"/>
  <c r="E6" s="1"/>
  <c r="F6" s="1"/>
  <c r="D5"/>
  <c r="E5" s="1"/>
  <c r="F5" s="1"/>
  <c r="D4"/>
  <c r="E4" s="1"/>
  <c r="F4" s="1"/>
  <c r="D3"/>
  <c r="E3" s="1"/>
  <c r="F3" s="1"/>
  <c r="T10"/>
  <c r="T8"/>
  <c r="T6"/>
  <c r="T4"/>
  <c r="AJ7" l="1"/>
  <c r="AJ3"/>
  <c r="AJ11"/>
  <c r="AJ5"/>
  <c r="AJ9"/>
  <c r="AR18"/>
  <c r="AR16"/>
  <c r="AR14"/>
  <c r="AR12"/>
  <c r="AJ19"/>
  <c r="AK19" s="1"/>
  <c r="AL19" s="1"/>
  <c r="AJ18"/>
  <c r="AK18" s="1"/>
  <c r="AL18" s="1"/>
  <c r="AJ17"/>
  <c r="AK17" s="1"/>
  <c r="AL17" s="1"/>
  <c r="AJ16"/>
  <c r="AK16" s="1"/>
  <c r="AL16" s="1"/>
  <c r="AJ15"/>
  <c r="AK15" s="1"/>
  <c r="AL15" s="1"/>
  <c r="AJ14"/>
  <c r="AK14" s="1"/>
  <c r="AL14" s="1"/>
  <c r="AJ13"/>
  <c r="AK13" s="1"/>
  <c r="AL13" s="1"/>
  <c r="AJ12"/>
  <c r="AK12" s="1"/>
  <c r="AL12" s="1"/>
  <c r="AR22"/>
  <c r="AS22" s="1"/>
  <c r="AT22" s="1"/>
  <c r="AR21"/>
  <c r="AS21" s="1"/>
  <c r="AT21" s="1"/>
  <c r="AR20"/>
  <c r="AS20" s="1"/>
  <c r="AT20" s="1"/>
  <c r="AR11"/>
  <c r="AS11" s="1"/>
  <c r="AT11" s="1"/>
  <c r="AR10"/>
  <c r="AS10" s="1"/>
  <c r="AT10" s="1"/>
  <c r="AR8"/>
  <c r="AS8" s="1"/>
  <c r="AT8" s="1"/>
  <c r="AR6"/>
  <c r="AS6" s="1"/>
  <c r="AT6" s="1"/>
  <c r="AR4"/>
  <c r="AS4" s="1"/>
  <c r="AT4" s="1"/>
  <c r="AR19"/>
  <c r="AR17"/>
  <c r="AR15"/>
  <c r="AR13"/>
  <c r="AR9"/>
  <c r="AS9" s="1"/>
  <c r="AT9" s="1"/>
  <c r="AR7"/>
  <c r="AS7" s="1"/>
  <c r="AT7" s="1"/>
  <c r="AR5"/>
  <c r="AS5" s="1"/>
  <c r="AT5" s="1"/>
  <c r="AR3"/>
  <c r="AS3" s="1"/>
  <c r="AT3" s="1"/>
  <c r="AJ4"/>
  <c r="AJ6"/>
  <c r="AJ8"/>
  <c r="AJ10"/>
  <c r="AJ20"/>
  <c r="AJ22"/>
  <c r="AB18"/>
  <c r="AC18" s="1"/>
  <c r="AD18" s="1"/>
  <c r="AB16"/>
  <c r="AC16" s="1"/>
  <c r="AD16" s="1"/>
  <c r="AB14"/>
  <c r="AC14" s="1"/>
  <c r="AD14" s="1"/>
  <c r="AB12"/>
  <c r="AC12" s="1"/>
  <c r="AD12" s="1"/>
  <c r="T20"/>
  <c r="T22"/>
  <c r="T3"/>
  <c r="T5"/>
  <c r="T7"/>
  <c r="T9"/>
  <c r="T11"/>
  <c r="F23"/>
  <c r="B28" s="1"/>
  <c r="B29" s="1"/>
  <c r="G3" s="1"/>
  <c r="AK3"/>
  <c r="AL3" s="1"/>
  <c r="AK5"/>
  <c r="AL5" s="1"/>
  <c r="AK7"/>
  <c r="AL7" s="1"/>
  <c r="AK9"/>
  <c r="AL9" s="1"/>
  <c r="AK11"/>
  <c r="AL11" s="1"/>
  <c r="AK21"/>
  <c r="AL21" s="1"/>
  <c r="U3"/>
  <c r="V3" s="1"/>
  <c r="U5"/>
  <c r="V5" s="1"/>
  <c r="U7"/>
  <c r="V7" s="1"/>
  <c r="U9"/>
  <c r="V9" s="1"/>
  <c r="U11"/>
  <c r="V11" s="1"/>
  <c r="U21"/>
  <c r="V21" s="1"/>
  <c r="AK4"/>
  <c r="AL4" s="1"/>
  <c r="AK6"/>
  <c r="AL6" s="1"/>
  <c r="AK8"/>
  <c r="AL8" s="1"/>
  <c r="AK10"/>
  <c r="AL10" s="1"/>
  <c r="AK20"/>
  <c r="AL20" s="1"/>
  <c r="AK22"/>
  <c r="AL22" s="1"/>
  <c r="U4"/>
  <c r="V4" s="1"/>
  <c r="U6"/>
  <c r="V6" s="1"/>
  <c r="U8"/>
  <c r="V8" s="1"/>
  <c r="U10"/>
  <c r="V10" s="1"/>
  <c r="U20"/>
  <c r="V20" s="1"/>
  <c r="U22"/>
  <c r="V22" s="1"/>
  <c r="AC4"/>
  <c r="AD4" s="1"/>
  <c r="AC6"/>
  <c r="AD6" s="1"/>
  <c r="AC8"/>
  <c r="AD8" s="1"/>
  <c r="AC10"/>
  <c r="AD10" s="1"/>
  <c r="AC20"/>
  <c r="AD20" s="1"/>
  <c r="AC22"/>
  <c r="AD22" s="1"/>
  <c r="M4"/>
  <c r="N4" s="1"/>
  <c r="M6"/>
  <c r="N6" s="1"/>
  <c r="M8"/>
  <c r="N8" s="1"/>
  <c r="M10"/>
  <c r="N10" s="1"/>
  <c r="M20"/>
  <c r="N20" s="1"/>
  <c r="M22"/>
  <c r="N22" s="1"/>
  <c r="AC3"/>
  <c r="AD3" s="1"/>
  <c r="AC5"/>
  <c r="AD5" s="1"/>
  <c r="AC7"/>
  <c r="AD7" s="1"/>
  <c r="AC9"/>
  <c r="AD9" s="1"/>
  <c r="AC11"/>
  <c r="AD11" s="1"/>
  <c r="AC21"/>
  <c r="AD21" s="1"/>
  <c r="M3"/>
  <c r="N3" s="1"/>
  <c r="M5"/>
  <c r="N5" s="1"/>
  <c r="M7"/>
  <c r="N7" s="1"/>
  <c r="M9"/>
  <c r="N9" s="1"/>
  <c r="M11"/>
  <c r="N11" s="1"/>
  <c r="M21"/>
  <c r="N21" s="1"/>
  <c r="AS15" l="1"/>
  <c r="AT15" s="1"/>
  <c r="AS19"/>
  <c r="AT19" s="1"/>
  <c r="AS14"/>
  <c r="AT14" s="1"/>
  <c r="AS18"/>
  <c r="AT18" s="1"/>
  <c r="AS13"/>
  <c r="AT13" s="1"/>
  <c r="AS17"/>
  <c r="AT17" s="1"/>
  <c r="AS12"/>
  <c r="AT12" s="1"/>
  <c r="AS16"/>
  <c r="AT16" s="1"/>
  <c r="G19"/>
  <c r="G18"/>
  <c r="G17"/>
  <c r="G16"/>
  <c r="G15"/>
  <c r="G14"/>
  <c r="G13"/>
  <c r="G12"/>
  <c r="G21"/>
  <c r="G9"/>
  <c r="G5"/>
  <c r="G20"/>
  <c r="G8"/>
  <c r="G4"/>
  <c r="G11"/>
  <c r="G7"/>
  <c r="G22"/>
  <c r="G10"/>
  <c r="G6"/>
  <c r="V23"/>
  <c r="R28" s="1"/>
  <c r="R29" s="1"/>
  <c r="N23"/>
  <c r="J28" s="1"/>
  <c r="J29" s="1"/>
  <c r="AD23"/>
  <c r="Z28" s="1"/>
  <c r="Z29" s="1"/>
  <c r="AL23"/>
  <c r="AH28" s="1"/>
  <c r="AH29" s="1"/>
  <c r="AU15" s="1"/>
  <c r="AT23" l="1"/>
  <c r="AP28" s="1"/>
  <c r="AP29" s="1"/>
  <c r="AU16"/>
  <c r="AU12"/>
  <c r="AU17"/>
  <c r="AU13"/>
  <c r="AU18"/>
  <c r="AU14"/>
  <c r="AU19"/>
  <c r="AU21"/>
  <c r="AU11"/>
  <c r="AU9"/>
  <c r="AU7"/>
  <c r="AU5"/>
  <c r="AU3"/>
  <c r="AU6"/>
  <c r="AM19"/>
  <c r="AM18"/>
  <c r="AM17"/>
  <c r="AM16"/>
  <c r="AM15"/>
  <c r="AM14"/>
  <c r="AM13"/>
  <c r="AM12"/>
  <c r="AU22"/>
  <c r="AU20"/>
  <c r="AU10"/>
  <c r="AU8"/>
  <c r="AU4"/>
  <c r="AE19"/>
  <c r="AE18"/>
  <c r="AE17"/>
  <c r="AE16"/>
  <c r="AE15"/>
  <c r="AE14"/>
  <c r="AE13"/>
  <c r="AE12"/>
  <c r="W16"/>
  <c r="W13"/>
  <c r="W17"/>
  <c r="W12"/>
  <c r="W14"/>
  <c r="W18"/>
  <c r="W15"/>
  <c r="W19"/>
  <c r="O16"/>
  <c r="O13"/>
  <c r="O17"/>
  <c r="O12"/>
  <c r="O14"/>
  <c r="O18"/>
  <c r="O15"/>
  <c r="O19"/>
  <c r="AM5"/>
  <c r="AM7"/>
  <c r="AM9"/>
  <c r="AM11"/>
  <c r="AM21"/>
  <c r="AM4"/>
  <c r="AM6"/>
  <c r="AM8"/>
  <c r="AM10"/>
  <c r="AM20"/>
  <c r="AM22"/>
  <c r="AM3"/>
  <c r="O4"/>
  <c r="O6"/>
  <c r="O8"/>
  <c r="O10"/>
  <c r="O20"/>
  <c r="O22"/>
  <c r="O3"/>
  <c r="O5"/>
  <c r="O7"/>
  <c r="O9"/>
  <c r="O11"/>
  <c r="O21"/>
  <c r="AE4"/>
  <c r="AE6"/>
  <c r="AE8"/>
  <c r="AE10"/>
  <c r="AE20"/>
  <c r="AE22"/>
  <c r="AE3"/>
  <c r="AE5"/>
  <c r="AE7"/>
  <c r="AE9"/>
  <c r="AE11"/>
  <c r="AE21"/>
  <c r="W3"/>
  <c r="W5"/>
  <c r="W7"/>
  <c r="W9"/>
  <c r="W11"/>
  <c r="W21"/>
  <c r="W4"/>
  <c r="W6"/>
  <c r="W8"/>
  <c r="W10"/>
  <c r="W20"/>
  <c r="W22"/>
</calcChain>
</file>

<file path=xl/sharedStrings.xml><?xml version="1.0" encoding="utf-8"?>
<sst xmlns="http://schemas.openxmlformats.org/spreadsheetml/2006/main" count="584" uniqueCount="52">
  <si>
    <t>NOMBRE</t>
  </si>
  <si>
    <t>EDAD</t>
  </si>
  <si>
    <t>FECHA</t>
  </si>
  <si>
    <t>1. ¿La aplicación es comprensible ?</t>
  </si>
  <si>
    <t>Según la aplicación que se mostro, califique de 1 a 5 las siguientes preguntas siendo 1 la peor nota y 5 la mejor</t>
  </si>
  <si>
    <t>2. ¿Se siente a gusto con las preguntas planteadas en la aplicación?</t>
  </si>
  <si>
    <t>3. ¿las respuestas posibles del menú de despliegue son suficientes?</t>
  </si>
  <si>
    <t>4. ¿es de su interés la aplicación?</t>
  </si>
  <si>
    <t>x</t>
  </si>
  <si>
    <t>ENCUESTA</t>
  </si>
  <si>
    <t>PREGUNTAS</t>
  </si>
  <si>
    <t>Laura Ariza</t>
  </si>
  <si>
    <t>francy romero mora</t>
  </si>
  <si>
    <t>marcela rodriguez</t>
  </si>
  <si>
    <t>leydy Rodriguez</t>
  </si>
  <si>
    <t>elias urango</t>
  </si>
  <si>
    <t>Elkin sanchez</t>
  </si>
  <si>
    <t>jose francisco granados</t>
  </si>
  <si>
    <t>5. ¿piensa que la aplicación es funcional?</t>
  </si>
  <si>
    <t>6. ¿la respuesta dada por la aplicación cumple sus espectativas?</t>
  </si>
  <si>
    <t>paola rivas fuentes</t>
  </si>
  <si>
    <t>camila cetina</t>
  </si>
  <si>
    <t>laura patricia carrillo</t>
  </si>
  <si>
    <t>andres rodriguez</t>
  </si>
  <si>
    <t>yudith sanchez rodriguez</t>
  </si>
  <si>
    <t>marcela pardo rojas</t>
  </si>
  <si>
    <t>carlos manrrique</t>
  </si>
  <si>
    <t>Cristian pedraza</t>
  </si>
  <si>
    <t xml:space="preserve">Karen Peña </t>
  </si>
  <si>
    <t>Sandra Ximena santiago</t>
  </si>
  <si>
    <t>Nombre</t>
  </si>
  <si>
    <t>Edad (años)</t>
  </si>
  <si>
    <t>promedio</t>
  </si>
  <si>
    <t>Xi-Prom</t>
  </si>
  <si>
    <t>(Xi-Prom)^2</t>
  </si>
  <si>
    <t>Distibucion Normal</t>
  </si>
  <si>
    <t>Sumas</t>
  </si>
  <si>
    <t>N</t>
  </si>
  <si>
    <t>N-1</t>
  </si>
  <si>
    <t>Promedio</t>
  </si>
  <si>
    <t>Varianza</t>
  </si>
  <si>
    <t>Desv Estandar</t>
  </si>
  <si>
    <t>promedio Edad</t>
  </si>
  <si>
    <t>lina marcela hernandez</t>
  </si>
  <si>
    <t>Maria alejandra Ariza</t>
  </si>
  <si>
    <t>Alvaro tayo</t>
  </si>
  <si>
    <t>¿La aplicación es comprensible ?</t>
  </si>
  <si>
    <t>¿Se siente a gusto con las preguntas planteadas en la aplicación?</t>
  </si>
  <si>
    <t xml:space="preserve"> ¿las respuestas posibles del menú de despliegue son suficientes?</t>
  </si>
  <si>
    <t xml:space="preserve"> ¿es de su interés la aplicación?</t>
  </si>
  <si>
    <t xml:space="preserve"> ¿piensa que la aplicación es funcional?</t>
  </si>
  <si>
    <t xml:space="preserve"> ¿la respuesta dada por la aplicación cumple sus espectativas?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</si>
</sst>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8"/>
      <color theme="1"/>
      <name val="Book Antiqua"/>
      <family val="1"/>
    </font>
    <font>
      <b/>
      <sz val="48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1" fillId="0" borderId="0" xfId="0" applyNumberFormat="1" applyFont="1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1" fillId="3" borderId="0" xfId="0" applyFont="1" applyFill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0" fontId="0" fillId="0" borderId="17" xfId="0" applyFill="1" applyBorder="1"/>
    <xf numFmtId="0" fontId="0" fillId="0" borderId="18" xfId="0" applyBorder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¿La aplicación es comprensible 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General!$G$2</c:f>
              <c:strCache>
                <c:ptCount val="1"/>
                <c:pt idx="0">
                  <c:v>Distibucion Normal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General!$G$3:$G$22</c:f>
              <c:numCache>
                <c:formatCode>General</c:formatCode>
                <c:ptCount val="20"/>
                <c:pt idx="0">
                  <c:v>0.38552132206479001</c:v>
                </c:pt>
                <c:pt idx="1">
                  <c:v>0.38552132206479001</c:v>
                </c:pt>
                <c:pt idx="2">
                  <c:v>0.45967624549797254</c:v>
                </c:pt>
                <c:pt idx="3">
                  <c:v>0.38552132206479001</c:v>
                </c:pt>
                <c:pt idx="4">
                  <c:v>0.38552132206479001</c:v>
                </c:pt>
                <c:pt idx="5">
                  <c:v>0.38552132206479001</c:v>
                </c:pt>
                <c:pt idx="6">
                  <c:v>0.38552132206479001</c:v>
                </c:pt>
                <c:pt idx="7">
                  <c:v>0.38552132206479001</c:v>
                </c:pt>
                <c:pt idx="8">
                  <c:v>0.38552132206479001</c:v>
                </c:pt>
                <c:pt idx="9">
                  <c:v>0.38552132206479001</c:v>
                </c:pt>
                <c:pt idx="10">
                  <c:v>9.4366779035897047E-2</c:v>
                </c:pt>
                <c:pt idx="11">
                  <c:v>0.38552132206479001</c:v>
                </c:pt>
                <c:pt idx="12">
                  <c:v>0.45967624549797254</c:v>
                </c:pt>
                <c:pt idx="13">
                  <c:v>9.4366779035897047E-2</c:v>
                </c:pt>
                <c:pt idx="14">
                  <c:v>0.45967624549797254</c:v>
                </c:pt>
                <c:pt idx="15">
                  <c:v>0.45967624549797254</c:v>
                </c:pt>
                <c:pt idx="16">
                  <c:v>0.45967624549797254</c:v>
                </c:pt>
                <c:pt idx="17">
                  <c:v>9.4366779035897047E-2</c:v>
                </c:pt>
                <c:pt idx="18">
                  <c:v>0.38552132206479001</c:v>
                </c:pt>
                <c:pt idx="19">
                  <c:v>0.45967624549797254</c:v>
                </c:pt>
              </c:numCache>
            </c:numRef>
          </c:yVal>
        </c:ser>
        <c:axId val="78408320"/>
        <c:axId val="78430592"/>
      </c:scatterChart>
      <c:valAx>
        <c:axId val="78408320"/>
        <c:scaling>
          <c:orientation val="minMax"/>
        </c:scaling>
        <c:axPos val="b"/>
        <c:tickLblPos val="nextTo"/>
        <c:crossAx val="78430592"/>
        <c:crosses val="autoZero"/>
        <c:crossBetween val="midCat"/>
      </c:valAx>
      <c:valAx>
        <c:axId val="78430592"/>
        <c:scaling>
          <c:orientation val="minMax"/>
        </c:scaling>
        <c:axPos val="l"/>
        <c:majorGridlines/>
        <c:numFmt formatCode="General" sourceLinked="1"/>
        <c:tickLblPos val="nextTo"/>
        <c:crossAx val="7840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¿Se siente a gusto con las preguntas planteadas en la aplicación?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General!$O$2</c:f>
              <c:strCache>
                <c:ptCount val="1"/>
                <c:pt idx="0">
                  <c:v>Distibucion Normal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General!$O$3:$O$22</c:f>
              <c:numCache>
                <c:formatCode>General</c:formatCode>
                <c:ptCount val="20"/>
                <c:pt idx="0">
                  <c:v>0.48234246229700295</c:v>
                </c:pt>
                <c:pt idx="1">
                  <c:v>0.48234246229700295</c:v>
                </c:pt>
                <c:pt idx="2">
                  <c:v>0.48234246229700295</c:v>
                </c:pt>
                <c:pt idx="3">
                  <c:v>0.48234246229700295</c:v>
                </c:pt>
                <c:pt idx="4">
                  <c:v>0.48234246229700295</c:v>
                </c:pt>
                <c:pt idx="5">
                  <c:v>2.2144148452491668E-2</c:v>
                </c:pt>
                <c:pt idx="6">
                  <c:v>0.24924159926511888</c:v>
                </c:pt>
                <c:pt idx="7">
                  <c:v>0.24924159926511888</c:v>
                </c:pt>
                <c:pt idx="8">
                  <c:v>0.24924159926511888</c:v>
                </c:pt>
                <c:pt idx="9">
                  <c:v>0.24924159926511888</c:v>
                </c:pt>
                <c:pt idx="10">
                  <c:v>0.21522942613905102</c:v>
                </c:pt>
                <c:pt idx="11">
                  <c:v>0.24924159926511888</c:v>
                </c:pt>
                <c:pt idx="12">
                  <c:v>0.48234246229700295</c:v>
                </c:pt>
                <c:pt idx="13">
                  <c:v>0.21522942613905102</c:v>
                </c:pt>
                <c:pt idx="14">
                  <c:v>0.48234246229700295</c:v>
                </c:pt>
                <c:pt idx="15">
                  <c:v>0.48234246229700295</c:v>
                </c:pt>
                <c:pt idx="16">
                  <c:v>0.48234246229700295</c:v>
                </c:pt>
                <c:pt idx="17">
                  <c:v>0.21522942613905102</c:v>
                </c:pt>
                <c:pt idx="18">
                  <c:v>0.24924159926511888</c:v>
                </c:pt>
                <c:pt idx="19">
                  <c:v>0.48234246229700295</c:v>
                </c:pt>
              </c:numCache>
            </c:numRef>
          </c:yVal>
        </c:ser>
        <c:axId val="95502336"/>
        <c:axId val="95503872"/>
      </c:scatterChart>
      <c:valAx>
        <c:axId val="95502336"/>
        <c:scaling>
          <c:orientation val="minMax"/>
        </c:scaling>
        <c:axPos val="b"/>
        <c:tickLblPos val="nextTo"/>
        <c:crossAx val="95503872"/>
        <c:crosses val="autoZero"/>
        <c:crossBetween val="midCat"/>
      </c:valAx>
      <c:valAx>
        <c:axId val="95503872"/>
        <c:scaling>
          <c:orientation val="minMax"/>
        </c:scaling>
        <c:axPos val="l"/>
        <c:majorGridlines/>
        <c:numFmt formatCode="General" sourceLinked="1"/>
        <c:tickLblPos val="nextTo"/>
        <c:crossAx val="9550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 ¿piensa que la aplicación es funcional?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General!$AM$2</c:f>
              <c:strCache>
                <c:ptCount val="1"/>
                <c:pt idx="0">
                  <c:v>Distibucion Normal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General!$AM$3:$AM$22</c:f>
              <c:numCache>
                <c:formatCode>General</c:formatCode>
                <c:ptCount val="20"/>
                <c:pt idx="0">
                  <c:v>0.46489793241370797</c:v>
                </c:pt>
                <c:pt idx="1">
                  <c:v>0.26802848002826946</c:v>
                </c:pt>
                <c:pt idx="2">
                  <c:v>0.46489793241370797</c:v>
                </c:pt>
                <c:pt idx="3">
                  <c:v>0.20351321162924749</c:v>
                </c:pt>
                <c:pt idx="4">
                  <c:v>0.46489793241370797</c:v>
                </c:pt>
                <c:pt idx="5">
                  <c:v>0.26802848002826946</c:v>
                </c:pt>
                <c:pt idx="6">
                  <c:v>0.26802848002826946</c:v>
                </c:pt>
                <c:pt idx="7">
                  <c:v>0.20351321162924749</c:v>
                </c:pt>
                <c:pt idx="8">
                  <c:v>0.20351321162924749</c:v>
                </c:pt>
                <c:pt idx="9">
                  <c:v>3.8999819259334656E-2</c:v>
                </c:pt>
                <c:pt idx="10">
                  <c:v>0.26802848002826946</c:v>
                </c:pt>
                <c:pt idx="11">
                  <c:v>0.20351321162924749</c:v>
                </c:pt>
                <c:pt idx="12">
                  <c:v>0.20351321162924749</c:v>
                </c:pt>
                <c:pt idx="13">
                  <c:v>0.26802848002826946</c:v>
                </c:pt>
                <c:pt idx="14">
                  <c:v>0.46489793241370797</c:v>
                </c:pt>
                <c:pt idx="15">
                  <c:v>0.46489793241370797</c:v>
                </c:pt>
                <c:pt idx="16">
                  <c:v>0.46489793241370797</c:v>
                </c:pt>
                <c:pt idx="17">
                  <c:v>0.46489793241370797</c:v>
                </c:pt>
                <c:pt idx="18">
                  <c:v>0.46489793241370797</c:v>
                </c:pt>
                <c:pt idx="19">
                  <c:v>0.46489793241370797</c:v>
                </c:pt>
              </c:numCache>
            </c:numRef>
          </c:yVal>
        </c:ser>
        <c:axId val="95528064"/>
        <c:axId val="95529600"/>
      </c:scatterChart>
      <c:valAx>
        <c:axId val="95528064"/>
        <c:scaling>
          <c:orientation val="minMax"/>
        </c:scaling>
        <c:axPos val="b"/>
        <c:tickLblPos val="nextTo"/>
        <c:crossAx val="95529600"/>
        <c:crosses val="autoZero"/>
        <c:crossBetween val="midCat"/>
      </c:valAx>
      <c:valAx>
        <c:axId val="95529600"/>
        <c:scaling>
          <c:orientation val="minMax"/>
        </c:scaling>
        <c:axPos val="l"/>
        <c:majorGridlines/>
        <c:numFmt formatCode="General" sourceLinked="1"/>
        <c:tickLblPos val="nextTo"/>
        <c:crossAx val="9552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 ¿es de su interés la aplicación?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General!$AE$2</c:f>
              <c:strCache>
                <c:ptCount val="1"/>
                <c:pt idx="0">
                  <c:v>Distibucion Normal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General!$AE$3:$AE$22</c:f>
              <c:numCache>
                <c:formatCode>General</c:formatCode>
                <c:ptCount val="20"/>
                <c:pt idx="0">
                  <c:v>0.48234246229700295</c:v>
                </c:pt>
                <c:pt idx="1">
                  <c:v>0.21522942613905102</c:v>
                </c:pt>
                <c:pt idx="2">
                  <c:v>0.24924159926511888</c:v>
                </c:pt>
                <c:pt idx="3">
                  <c:v>0.24924159926511888</c:v>
                </c:pt>
                <c:pt idx="4">
                  <c:v>0.48234246229700295</c:v>
                </c:pt>
                <c:pt idx="5">
                  <c:v>0.21522942613905102</c:v>
                </c:pt>
                <c:pt idx="6">
                  <c:v>0.21522942613905102</c:v>
                </c:pt>
                <c:pt idx="7">
                  <c:v>0.24924159926511888</c:v>
                </c:pt>
                <c:pt idx="8">
                  <c:v>0.24924159926511888</c:v>
                </c:pt>
                <c:pt idx="9">
                  <c:v>0.21522942613905102</c:v>
                </c:pt>
                <c:pt idx="10">
                  <c:v>0.21522942613905102</c:v>
                </c:pt>
                <c:pt idx="11">
                  <c:v>0.24924159926511888</c:v>
                </c:pt>
                <c:pt idx="12">
                  <c:v>0.48234246229700295</c:v>
                </c:pt>
                <c:pt idx="13">
                  <c:v>0.48234246229700295</c:v>
                </c:pt>
                <c:pt idx="14">
                  <c:v>0.48234246229700295</c:v>
                </c:pt>
                <c:pt idx="15">
                  <c:v>0.24924159926511888</c:v>
                </c:pt>
                <c:pt idx="16">
                  <c:v>0.48234246229700295</c:v>
                </c:pt>
                <c:pt idx="17">
                  <c:v>0.48234246229700295</c:v>
                </c:pt>
                <c:pt idx="18">
                  <c:v>0.24924159926511888</c:v>
                </c:pt>
                <c:pt idx="19">
                  <c:v>0.21522942613905102</c:v>
                </c:pt>
              </c:numCache>
            </c:numRef>
          </c:yVal>
        </c:ser>
        <c:axId val="109316352"/>
        <c:axId val="109334528"/>
      </c:scatterChart>
      <c:valAx>
        <c:axId val="109316352"/>
        <c:scaling>
          <c:orientation val="minMax"/>
        </c:scaling>
        <c:axPos val="b"/>
        <c:tickLblPos val="nextTo"/>
        <c:crossAx val="109334528"/>
        <c:crosses val="autoZero"/>
        <c:crossBetween val="midCat"/>
      </c:valAx>
      <c:valAx>
        <c:axId val="109334528"/>
        <c:scaling>
          <c:orientation val="minMax"/>
        </c:scaling>
        <c:axPos val="l"/>
        <c:majorGridlines/>
        <c:numFmt formatCode="General" sourceLinked="1"/>
        <c:tickLblPos val="nextTo"/>
        <c:crossAx val="10931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 ¿las respuestas posibles del menú de despliegue son suficientes?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General!$W$2</c:f>
              <c:strCache>
                <c:ptCount val="1"/>
                <c:pt idx="0">
                  <c:v>Distibucion Normal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General!$W$3:$W$20</c:f>
              <c:numCache>
                <c:formatCode>General</c:formatCode>
                <c:ptCount val="18"/>
                <c:pt idx="0">
                  <c:v>0.28408217700978311</c:v>
                </c:pt>
                <c:pt idx="1">
                  <c:v>0.28408217700978311</c:v>
                </c:pt>
                <c:pt idx="2">
                  <c:v>0.28408217700978311</c:v>
                </c:pt>
                <c:pt idx="3">
                  <c:v>0.28408217700978311</c:v>
                </c:pt>
                <c:pt idx="4">
                  <c:v>0.48257870664766261</c:v>
                </c:pt>
                <c:pt idx="5">
                  <c:v>1.4836232293329563E-2</c:v>
                </c:pt>
                <c:pt idx="6">
                  <c:v>0.48257870664766261</c:v>
                </c:pt>
                <c:pt idx="7">
                  <c:v>0.48257870664766261</c:v>
                </c:pt>
                <c:pt idx="8">
                  <c:v>0.48257870664766261</c:v>
                </c:pt>
                <c:pt idx="9">
                  <c:v>0.48257870664766261</c:v>
                </c:pt>
                <c:pt idx="10">
                  <c:v>0.48257870664766261</c:v>
                </c:pt>
                <c:pt idx="11">
                  <c:v>0.28408217700978311</c:v>
                </c:pt>
                <c:pt idx="12">
                  <c:v>0.48257870664766261</c:v>
                </c:pt>
                <c:pt idx="13">
                  <c:v>0.28408217700978311</c:v>
                </c:pt>
                <c:pt idx="14">
                  <c:v>0.48257870664766261</c:v>
                </c:pt>
                <c:pt idx="15">
                  <c:v>0.48257870664766261</c:v>
                </c:pt>
                <c:pt idx="16">
                  <c:v>0.18038262424222684</c:v>
                </c:pt>
                <c:pt idx="17">
                  <c:v>0.18038262424222684</c:v>
                </c:pt>
              </c:numCache>
            </c:numRef>
          </c:yVal>
        </c:ser>
        <c:axId val="109342080"/>
        <c:axId val="109356160"/>
      </c:scatterChart>
      <c:valAx>
        <c:axId val="109342080"/>
        <c:scaling>
          <c:orientation val="minMax"/>
        </c:scaling>
        <c:axPos val="b"/>
        <c:tickLblPos val="nextTo"/>
        <c:crossAx val="109356160"/>
        <c:crosses val="autoZero"/>
        <c:crossBetween val="midCat"/>
      </c:valAx>
      <c:valAx>
        <c:axId val="109356160"/>
        <c:scaling>
          <c:orientation val="minMax"/>
        </c:scaling>
        <c:axPos val="l"/>
        <c:majorGridlines/>
        <c:numFmt formatCode="General" sourceLinked="1"/>
        <c:tickLblPos val="nextTo"/>
        <c:crossAx val="10934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 ¿la respuesta dada por la aplicación cumple sus espectativas?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General!$AU$2</c:f>
              <c:strCache>
                <c:ptCount val="1"/>
                <c:pt idx="0">
                  <c:v>Distibucion Normal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General!$AU$3:$AU$22</c:f>
              <c:numCache>
                <c:formatCode>General</c:formatCode>
                <c:ptCount val="20"/>
                <c:pt idx="0">
                  <c:v>0.20351321162924749</c:v>
                </c:pt>
                <c:pt idx="1">
                  <c:v>0.26802848002826946</c:v>
                </c:pt>
                <c:pt idx="2">
                  <c:v>0.20351321162924749</c:v>
                </c:pt>
                <c:pt idx="3">
                  <c:v>0.20351321162924749</c:v>
                </c:pt>
                <c:pt idx="4">
                  <c:v>0.46489793241370797</c:v>
                </c:pt>
                <c:pt idx="5">
                  <c:v>0.26802848002826946</c:v>
                </c:pt>
                <c:pt idx="6">
                  <c:v>0.26802848002826946</c:v>
                </c:pt>
                <c:pt idx="7">
                  <c:v>0.20351321162924749</c:v>
                </c:pt>
                <c:pt idx="8">
                  <c:v>0.20351321162924749</c:v>
                </c:pt>
                <c:pt idx="9">
                  <c:v>1.432196365174413E-3</c:v>
                </c:pt>
                <c:pt idx="10">
                  <c:v>0.26802848002826946</c:v>
                </c:pt>
                <c:pt idx="11">
                  <c:v>0.46489793241370797</c:v>
                </c:pt>
                <c:pt idx="12">
                  <c:v>0.20351321162924749</c:v>
                </c:pt>
                <c:pt idx="13">
                  <c:v>0.46489793241370797</c:v>
                </c:pt>
                <c:pt idx="14">
                  <c:v>0.46489793241370797</c:v>
                </c:pt>
                <c:pt idx="15">
                  <c:v>0.20351321162924749</c:v>
                </c:pt>
                <c:pt idx="16">
                  <c:v>0.26802848002826946</c:v>
                </c:pt>
                <c:pt idx="17">
                  <c:v>0.26802848002826946</c:v>
                </c:pt>
                <c:pt idx="18">
                  <c:v>0.20351321162924749</c:v>
                </c:pt>
                <c:pt idx="19">
                  <c:v>1.432196365174413E-3</c:v>
                </c:pt>
              </c:numCache>
            </c:numRef>
          </c:yVal>
        </c:ser>
        <c:axId val="110975232"/>
        <c:axId val="59818368"/>
      </c:scatterChart>
      <c:valAx>
        <c:axId val="110975232"/>
        <c:scaling>
          <c:orientation val="minMax"/>
        </c:scaling>
        <c:axPos val="b"/>
        <c:tickLblPos val="nextTo"/>
        <c:crossAx val="59818368"/>
        <c:crosses val="autoZero"/>
        <c:crossBetween val="midCat"/>
      </c:valAx>
      <c:valAx>
        <c:axId val="59818368"/>
        <c:scaling>
          <c:orientation val="minMax"/>
        </c:scaling>
        <c:axPos val="l"/>
        <c:majorGridlines/>
        <c:numFmt formatCode="General" sourceLinked="1"/>
        <c:tickLblPos val="nextTo"/>
        <c:crossAx val="1109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32</xdr:row>
      <xdr:rowOff>133350</xdr:rowOff>
    </xdr:from>
    <xdr:to>
      <xdr:col>5</xdr:col>
      <xdr:colOff>428625</xdr:colOff>
      <xdr:row>47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31</xdr:row>
      <xdr:rowOff>171450</xdr:rowOff>
    </xdr:from>
    <xdr:to>
      <xdr:col>13</xdr:col>
      <xdr:colOff>352425</xdr:colOff>
      <xdr:row>46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31</xdr:row>
      <xdr:rowOff>104775</xdr:rowOff>
    </xdr:from>
    <xdr:to>
      <xdr:col>35</xdr:col>
      <xdr:colOff>400050</xdr:colOff>
      <xdr:row>45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32</xdr:row>
      <xdr:rowOff>161925</xdr:rowOff>
    </xdr:from>
    <xdr:to>
      <xdr:col>28</xdr:col>
      <xdr:colOff>371475</xdr:colOff>
      <xdr:row>47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31</xdr:row>
      <xdr:rowOff>114299</xdr:rowOff>
    </xdr:from>
    <xdr:to>
      <xdr:col>21</xdr:col>
      <xdr:colOff>85725</xdr:colOff>
      <xdr:row>47</xdr:row>
      <xdr:rowOff>47624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1181100</xdr:colOff>
      <xdr:row>32</xdr:row>
      <xdr:rowOff>0</xdr:rowOff>
    </xdr:from>
    <xdr:to>
      <xdr:col>44</xdr:col>
      <xdr:colOff>552450</xdr:colOff>
      <xdr:row>46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0"/>
  <dimension ref="A1:I28"/>
  <sheetViews>
    <sheetView showGridLines="0" topLeftCell="A3" workbookViewId="0">
      <selection activeCell="F16" sqref="F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29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20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 t="s">
        <v>8</v>
      </c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 t="s">
        <v>8</v>
      </c>
      <c r="E18" s="4"/>
      <c r="F18" s="4"/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5"/>
  <dimension ref="A1:I28"/>
  <sheetViews>
    <sheetView showGridLines="0" topLeftCell="A3" workbookViewId="0">
      <selection activeCell="F16" sqref="F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21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17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 t="s">
        <v>8</v>
      </c>
      <c r="G13" s="4"/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 t="s">
        <v>8</v>
      </c>
      <c r="G14" s="4"/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 t="s">
        <v>8</v>
      </c>
      <c r="G17" s="4"/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 t="s">
        <v>8</v>
      </c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6"/>
  <dimension ref="A1:I28"/>
  <sheetViews>
    <sheetView showGridLines="0" topLeftCell="A3" workbookViewId="0">
      <selection activeCell="E17" sqref="E17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20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18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 t="s">
        <v>8</v>
      </c>
      <c r="F17" s="4"/>
      <c r="G17" s="4"/>
      <c r="H17" s="4"/>
      <c r="I17" s="12"/>
    </row>
    <row r="18" spans="1:9" ht="16.5">
      <c r="A18" s="7"/>
      <c r="B18" s="9"/>
      <c r="C18" s="9" t="s">
        <v>19</v>
      </c>
      <c r="D18" s="4" t="s">
        <v>8</v>
      </c>
      <c r="E18" s="4"/>
      <c r="F18" s="4"/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7"/>
  <dimension ref="A1:I28"/>
  <sheetViews>
    <sheetView showGridLines="0" topLeftCell="A2" workbookViewId="0">
      <selection activeCell="G15" sqref="G15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17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21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/>
      <c r="H16" s="4" t="s">
        <v>8</v>
      </c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/>
      <c r="H17" s="4" t="s">
        <v>8</v>
      </c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8"/>
  <dimension ref="A1:I28"/>
  <sheetViews>
    <sheetView showGridLines="0" topLeftCell="A4" workbookViewId="0">
      <selection activeCell="C4" sqref="C4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16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16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/>
      <c r="H16" s="4" t="s">
        <v>8</v>
      </c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/>
      <c r="H17" s="4" t="s">
        <v>8</v>
      </c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9"/>
  <dimension ref="A1:I28"/>
  <sheetViews>
    <sheetView showGridLines="0" topLeftCell="A4" workbookViewId="0">
      <selection activeCell="F17" sqref="F17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15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20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 t="s">
        <v>8</v>
      </c>
      <c r="G17" s="4"/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 t="s">
        <v>8</v>
      </c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0"/>
  <dimension ref="A1:I28"/>
  <sheetViews>
    <sheetView showGridLines="0" topLeftCell="A4" workbookViewId="0">
      <selection activeCell="F16" sqref="F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14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16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 t="s">
        <v>8</v>
      </c>
      <c r="F14" s="4"/>
      <c r="G14" s="4"/>
      <c r="H14" s="4"/>
      <c r="I14" s="12"/>
    </row>
    <row r="15" spans="1:9" ht="16.5">
      <c r="A15" s="7"/>
      <c r="B15" s="9"/>
      <c r="C15" s="9" t="s">
        <v>6</v>
      </c>
      <c r="D15" s="4"/>
      <c r="E15" s="4" t="s">
        <v>8</v>
      </c>
      <c r="F15" s="4"/>
      <c r="G15" s="4"/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 t="s">
        <v>8</v>
      </c>
      <c r="G17" s="4"/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 t="s">
        <v>8</v>
      </c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1"/>
  <dimension ref="A1:I28"/>
  <sheetViews>
    <sheetView showGridLines="0" topLeftCell="A4" workbookViewId="0">
      <selection activeCell="G17" sqref="G17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13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19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 t="s">
        <v>8</v>
      </c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2"/>
  <dimension ref="A1:I28"/>
  <sheetViews>
    <sheetView showGridLines="0" topLeftCell="A4" workbookViewId="0">
      <selection activeCell="C4" sqref="C4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45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17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/>
      <c r="H16" s="4" t="s">
        <v>8</v>
      </c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/>
      <c r="H17" s="4" t="s">
        <v>8</v>
      </c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3"/>
  <dimension ref="A1:I28"/>
  <sheetViews>
    <sheetView showGridLines="0" topLeftCell="A4" workbookViewId="0">
      <selection activeCell="G17" sqref="G17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12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17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 t="s">
        <v>8</v>
      </c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4"/>
  <dimension ref="A1:I28"/>
  <sheetViews>
    <sheetView showGridLines="0" topLeftCell="A4" workbookViewId="0">
      <selection activeCell="F16" sqref="F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11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18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 t="s">
        <v>8</v>
      </c>
      <c r="G16" s="4"/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 t="s">
        <v>8</v>
      </c>
      <c r="G17" s="4"/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 t="s">
        <v>8</v>
      </c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9"/>
  <dimension ref="A1:I28"/>
  <sheetViews>
    <sheetView showGridLines="0" topLeftCell="A3" workbookViewId="0">
      <selection activeCell="H16" sqref="H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28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19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/>
      <c r="H14" s="4" t="s">
        <v>8</v>
      </c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/>
      <c r="H16" s="4" t="s">
        <v>8</v>
      </c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15"/>
  <dimension ref="A1:I28"/>
  <sheetViews>
    <sheetView showGridLines="0" topLeftCell="A2" workbookViewId="0">
      <selection activeCell="G17" sqref="G17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44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15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41905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U30"/>
  <sheetViews>
    <sheetView tabSelected="1" topLeftCell="A23" workbookViewId="0">
      <selection activeCell="A33" sqref="A33"/>
    </sheetView>
  </sheetViews>
  <sheetFormatPr baseColWidth="10" defaultRowHeight="15"/>
  <cols>
    <col min="1" max="1" width="23.28515625" bestFit="1" customWidth="1"/>
    <col min="3" max="3" width="16.85546875" customWidth="1"/>
    <col min="4" max="4" width="9.7109375" bestFit="1" customWidth="1"/>
    <col min="5" max="5" width="8.140625" bestFit="1" customWidth="1"/>
    <col min="6" max="6" width="11.5703125" bestFit="1" customWidth="1"/>
    <col min="7" max="7" width="13.85546875" customWidth="1"/>
    <col min="9" max="9" width="23.28515625" bestFit="1" customWidth="1"/>
    <col min="11" max="11" width="18.85546875" customWidth="1"/>
    <col min="12" max="12" width="9.7109375" bestFit="1" customWidth="1"/>
    <col min="13" max="13" width="8.140625" bestFit="1" customWidth="1"/>
    <col min="14" max="14" width="11.5703125" bestFit="1" customWidth="1"/>
    <col min="15" max="15" width="20.140625" customWidth="1"/>
    <col min="17" max="17" width="23.28515625" bestFit="1" customWidth="1"/>
    <col min="19" max="19" width="18.5703125" bestFit="1" customWidth="1"/>
    <col min="20" max="23" width="18.5703125" customWidth="1"/>
    <col min="25" max="25" width="23.28515625" bestFit="1" customWidth="1"/>
    <col min="27" max="27" width="18.7109375" bestFit="1" customWidth="1"/>
    <col min="28" max="32" width="18.7109375" customWidth="1"/>
    <col min="33" max="33" width="23.28515625" bestFit="1" customWidth="1"/>
    <col min="34" max="34" width="18.7109375" customWidth="1"/>
    <col min="35" max="35" width="25.7109375" bestFit="1" customWidth="1"/>
    <col min="40" max="40" width="18.140625" customWidth="1"/>
    <col min="41" max="41" width="23.28515625" bestFit="1" customWidth="1"/>
    <col min="43" max="43" width="18.28515625" customWidth="1"/>
  </cols>
  <sheetData>
    <row r="1" spans="1:47" ht="15.75" thickBot="1"/>
    <row r="2" spans="1:47" ht="60.75" thickBot="1">
      <c r="A2" s="23" t="s">
        <v>30</v>
      </c>
      <c r="B2" s="24" t="s">
        <v>31</v>
      </c>
      <c r="C2" s="25" t="s">
        <v>46</v>
      </c>
      <c r="D2" s="24" t="s">
        <v>32</v>
      </c>
      <c r="E2" s="24" t="s">
        <v>33</v>
      </c>
      <c r="F2" s="24" t="s">
        <v>34</v>
      </c>
      <c r="G2" s="26" t="s">
        <v>35</v>
      </c>
      <c r="I2" s="23" t="s">
        <v>30</v>
      </c>
      <c r="J2" s="24" t="s">
        <v>31</v>
      </c>
      <c r="K2" s="25" t="s">
        <v>47</v>
      </c>
      <c r="L2" s="24" t="s">
        <v>32</v>
      </c>
      <c r="M2" s="24" t="s">
        <v>33</v>
      </c>
      <c r="N2" s="24" t="s">
        <v>34</v>
      </c>
      <c r="O2" s="26" t="s">
        <v>35</v>
      </c>
      <c r="Q2" s="23" t="s">
        <v>30</v>
      </c>
      <c r="R2" s="24" t="s">
        <v>31</v>
      </c>
      <c r="S2" s="25" t="s">
        <v>48</v>
      </c>
      <c r="T2" s="24" t="s">
        <v>32</v>
      </c>
      <c r="U2" s="24" t="s">
        <v>33</v>
      </c>
      <c r="V2" s="24" t="s">
        <v>34</v>
      </c>
      <c r="W2" s="26" t="s">
        <v>35</v>
      </c>
      <c r="Y2" s="23" t="s">
        <v>30</v>
      </c>
      <c r="Z2" s="24" t="s">
        <v>31</v>
      </c>
      <c r="AA2" s="25" t="s">
        <v>49</v>
      </c>
      <c r="AB2" s="24" t="s">
        <v>32</v>
      </c>
      <c r="AC2" s="24" t="s">
        <v>33</v>
      </c>
      <c r="AD2" s="24" t="s">
        <v>34</v>
      </c>
      <c r="AE2" s="26" t="s">
        <v>35</v>
      </c>
      <c r="AG2" s="23" t="s">
        <v>30</v>
      </c>
      <c r="AH2" s="24" t="s">
        <v>31</v>
      </c>
      <c r="AI2" s="25" t="s">
        <v>50</v>
      </c>
      <c r="AJ2" s="24" t="s">
        <v>32</v>
      </c>
      <c r="AK2" s="24" t="s">
        <v>33</v>
      </c>
      <c r="AL2" s="24" t="s">
        <v>34</v>
      </c>
      <c r="AM2" s="26" t="s">
        <v>35</v>
      </c>
      <c r="AO2" s="23" t="s">
        <v>30</v>
      </c>
      <c r="AP2" s="24" t="s">
        <v>31</v>
      </c>
      <c r="AQ2" s="25" t="s">
        <v>51</v>
      </c>
      <c r="AR2" s="24" t="s">
        <v>32</v>
      </c>
      <c r="AS2" s="24" t="s">
        <v>33</v>
      </c>
      <c r="AT2" s="24" t="s">
        <v>34</v>
      </c>
      <c r="AU2" s="26" t="s">
        <v>35</v>
      </c>
    </row>
    <row r="3" spans="1:47">
      <c r="A3" s="47" t="s">
        <v>44</v>
      </c>
      <c r="B3" s="27">
        <v>15</v>
      </c>
      <c r="C3" s="27">
        <v>5</v>
      </c>
      <c r="D3" s="27">
        <f>$B$27</f>
        <v>4.4000000000000004</v>
      </c>
      <c r="E3" s="27">
        <f>C3-D3</f>
        <v>0.59999999999999964</v>
      </c>
      <c r="F3" s="27">
        <f>E3^2</f>
        <v>0.3599999999999996</v>
      </c>
      <c r="G3" s="28">
        <f>NORMDIST(C3,$B$27,$B$29,FALSE)</f>
        <v>0.38552132206479001</v>
      </c>
      <c r="I3" s="47" t="s">
        <v>44</v>
      </c>
      <c r="J3" s="27">
        <v>15</v>
      </c>
      <c r="K3" s="27">
        <v>4</v>
      </c>
      <c r="L3" s="27">
        <f>$J$27</f>
        <v>4.05</v>
      </c>
      <c r="M3" s="27">
        <f>K3-L3</f>
        <v>-4.9999999999999822E-2</v>
      </c>
      <c r="N3" s="27">
        <f>M3^2</f>
        <v>2.4999999999999823E-3</v>
      </c>
      <c r="O3" s="28">
        <f>NORMDIST(K3,L3,$J$29,FALSE)</f>
        <v>0.48234246229700295</v>
      </c>
      <c r="Q3" s="47" t="s">
        <v>44</v>
      </c>
      <c r="R3" s="27">
        <v>15</v>
      </c>
      <c r="S3" s="27">
        <v>5</v>
      </c>
      <c r="T3" s="27">
        <f>$R$27</f>
        <v>4.1500000000000004</v>
      </c>
      <c r="U3" s="27">
        <f>S3-T3</f>
        <v>0.84999999999999964</v>
      </c>
      <c r="V3" s="27">
        <f>U3^2</f>
        <v>0.72249999999999936</v>
      </c>
      <c r="W3" s="28">
        <f>NORMDIST(S3,T3,$R$29,FALSE)</f>
        <v>0.28408217700978311</v>
      </c>
      <c r="Y3" s="47" t="s">
        <v>44</v>
      </c>
      <c r="Z3" s="27">
        <v>15</v>
      </c>
      <c r="AA3" s="30">
        <v>4</v>
      </c>
      <c r="AB3" s="30">
        <f>$Z$27</f>
        <v>4.05</v>
      </c>
      <c r="AC3" s="30">
        <f>AA3-AB3</f>
        <v>-4.9999999999999822E-2</v>
      </c>
      <c r="AD3" s="30">
        <f>AC3^2</f>
        <v>2.4999999999999823E-3</v>
      </c>
      <c r="AE3" s="31">
        <f>NORMDIST(AA3,AB3,$Z$29,FALSE)</f>
        <v>0.48234246229700295</v>
      </c>
      <c r="AG3" s="29" t="s">
        <v>44</v>
      </c>
      <c r="AH3" s="30">
        <v>15</v>
      </c>
      <c r="AI3" s="30">
        <v>4</v>
      </c>
      <c r="AJ3" s="30">
        <f>$AH$27</f>
        <v>3.9</v>
      </c>
      <c r="AK3" s="30">
        <f>AI3-AJ3</f>
        <v>0.10000000000000009</v>
      </c>
      <c r="AL3" s="30">
        <f>AK3^2</f>
        <v>1.0000000000000018E-2</v>
      </c>
      <c r="AM3" s="31">
        <f>NORMDIST(AI3,AJ3,$AH$29,FALSE)</f>
        <v>0.46489793241370797</v>
      </c>
      <c r="AO3" s="29" t="s">
        <v>44</v>
      </c>
      <c r="AP3" s="30">
        <v>15</v>
      </c>
      <c r="AQ3" s="30">
        <v>5</v>
      </c>
      <c r="AR3" s="30">
        <f>$AH$27</f>
        <v>3.9</v>
      </c>
      <c r="AS3" s="30">
        <f>AQ3-AR3</f>
        <v>1.1000000000000001</v>
      </c>
      <c r="AT3" s="30">
        <f>AS3^2</f>
        <v>1.2100000000000002</v>
      </c>
      <c r="AU3" s="31">
        <f>NORMDIST(AQ3,AR3,$AH$29,FALSE)</f>
        <v>0.20351321162924749</v>
      </c>
    </row>
    <row r="4" spans="1:47">
      <c r="A4" s="46" t="s">
        <v>11</v>
      </c>
      <c r="B4" s="30">
        <v>18</v>
      </c>
      <c r="C4" s="30">
        <v>5</v>
      </c>
      <c r="D4" s="30">
        <f t="shared" ref="D4:D22" si="0">$B$27</f>
        <v>4.4000000000000004</v>
      </c>
      <c r="E4" s="30">
        <f t="shared" ref="E4:E22" si="1">C4-D4</f>
        <v>0.59999999999999964</v>
      </c>
      <c r="F4" s="30">
        <f t="shared" ref="F4:F22" si="2">E4^2</f>
        <v>0.3599999999999996</v>
      </c>
      <c r="G4" s="31">
        <f t="shared" ref="G4:G22" si="3">NORMDIST(C4,$B$27,$B$29,FALSE)</f>
        <v>0.38552132206479001</v>
      </c>
      <c r="I4" s="46" t="s">
        <v>11</v>
      </c>
      <c r="J4" s="30">
        <v>18</v>
      </c>
      <c r="K4" s="30">
        <v>4</v>
      </c>
      <c r="L4" s="30">
        <f t="shared" ref="L4:L22" si="4">$J$27</f>
        <v>4.05</v>
      </c>
      <c r="M4" s="30">
        <f t="shared" ref="M4:M22" si="5">K4-L4</f>
        <v>-4.9999999999999822E-2</v>
      </c>
      <c r="N4" s="30">
        <f t="shared" ref="N4:N22" si="6">M4^2</f>
        <v>2.4999999999999823E-3</v>
      </c>
      <c r="O4" s="31">
        <f t="shared" ref="O4:O22" si="7">NORMDIST(K4,L4,$J$29,FALSE)</f>
        <v>0.48234246229700295</v>
      </c>
      <c r="Q4" s="46" t="s">
        <v>11</v>
      </c>
      <c r="R4" s="30">
        <v>18</v>
      </c>
      <c r="S4" s="30">
        <v>5</v>
      </c>
      <c r="T4" s="30">
        <f t="shared" ref="T4:T22" si="8">$R$27</f>
        <v>4.1500000000000004</v>
      </c>
      <c r="U4" s="30">
        <f t="shared" ref="U4:U22" si="9">S4-T4</f>
        <v>0.84999999999999964</v>
      </c>
      <c r="V4" s="30">
        <f t="shared" ref="V4:V22" si="10">U4^2</f>
        <v>0.72249999999999936</v>
      </c>
      <c r="W4" s="31">
        <f t="shared" ref="W4:W22" si="11">NORMDIST(S4,T4,$R$29,FALSE)</f>
        <v>0.28408217700978311</v>
      </c>
      <c r="Y4" s="46" t="s">
        <v>11</v>
      </c>
      <c r="Z4" s="30">
        <v>18</v>
      </c>
      <c r="AA4" s="30">
        <v>3</v>
      </c>
      <c r="AB4" s="30">
        <f t="shared" ref="AB4:AB22" si="12">$Z$27</f>
        <v>4.05</v>
      </c>
      <c r="AC4" s="30">
        <f t="shared" ref="AC4:AC22" si="13">AA4-AB4</f>
        <v>-1.0499999999999998</v>
      </c>
      <c r="AD4" s="30">
        <f t="shared" ref="AD4:AD22" si="14">AC4^2</f>
        <v>1.1024999999999996</v>
      </c>
      <c r="AE4" s="31">
        <f t="shared" ref="AE4:AE22" si="15">NORMDIST(AA4,AB4,$Z$29,FALSE)</f>
        <v>0.21522942613905102</v>
      </c>
      <c r="AG4" s="29" t="s">
        <v>11</v>
      </c>
      <c r="AH4" s="30">
        <v>18</v>
      </c>
      <c r="AI4" s="30">
        <v>3</v>
      </c>
      <c r="AJ4" s="30">
        <f t="shared" ref="AJ4:AJ22" si="16">$AH$27</f>
        <v>3.9</v>
      </c>
      <c r="AK4" s="30">
        <f t="shared" ref="AK4:AK22" si="17">AI4-AJ4</f>
        <v>-0.89999999999999991</v>
      </c>
      <c r="AL4" s="30">
        <f t="shared" ref="AL4:AL22" si="18">AK4^2</f>
        <v>0.80999999999999983</v>
      </c>
      <c r="AM4" s="31">
        <f t="shared" ref="AM4:AM22" si="19">NORMDIST(AI4,AJ4,$AH$29,FALSE)</f>
        <v>0.26802848002826946</v>
      </c>
      <c r="AO4" s="29" t="s">
        <v>11</v>
      </c>
      <c r="AP4" s="30">
        <v>18</v>
      </c>
      <c r="AQ4" s="30">
        <v>3</v>
      </c>
      <c r="AR4" s="30">
        <f t="shared" ref="AR4:AR22" si="20">$AH$27</f>
        <v>3.9</v>
      </c>
      <c r="AS4" s="30">
        <f t="shared" ref="AS4:AS22" si="21">AQ4-AR4</f>
        <v>-0.89999999999999991</v>
      </c>
      <c r="AT4" s="30">
        <f t="shared" ref="AT4:AT22" si="22">AS4^2</f>
        <v>0.80999999999999983</v>
      </c>
      <c r="AU4" s="31">
        <f t="shared" ref="AU4:AU22" si="23">NORMDIST(AQ4,AR4,$AH$29,FALSE)</f>
        <v>0.26802848002826946</v>
      </c>
    </row>
    <row r="5" spans="1:47">
      <c r="A5" s="46" t="s">
        <v>12</v>
      </c>
      <c r="B5" s="30">
        <v>17</v>
      </c>
      <c r="C5" s="30">
        <v>4</v>
      </c>
      <c r="D5" s="30">
        <f t="shared" si="0"/>
        <v>4.4000000000000004</v>
      </c>
      <c r="E5" s="30">
        <f t="shared" si="1"/>
        <v>-0.40000000000000036</v>
      </c>
      <c r="F5" s="30">
        <f t="shared" si="2"/>
        <v>0.16000000000000028</v>
      </c>
      <c r="G5" s="31">
        <f t="shared" si="3"/>
        <v>0.45967624549797254</v>
      </c>
      <c r="I5" s="46" t="s">
        <v>12</v>
      </c>
      <c r="J5" s="30">
        <v>17</v>
      </c>
      <c r="K5" s="30">
        <v>4</v>
      </c>
      <c r="L5" s="30">
        <f t="shared" si="4"/>
        <v>4.05</v>
      </c>
      <c r="M5" s="30">
        <f t="shared" si="5"/>
        <v>-4.9999999999999822E-2</v>
      </c>
      <c r="N5" s="30">
        <f t="shared" si="6"/>
        <v>2.4999999999999823E-3</v>
      </c>
      <c r="O5" s="31">
        <f t="shared" si="7"/>
        <v>0.48234246229700295</v>
      </c>
      <c r="Q5" s="46" t="s">
        <v>12</v>
      </c>
      <c r="R5" s="30">
        <v>17</v>
      </c>
      <c r="S5" s="30">
        <v>5</v>
      </c>
      <c r="T5" s="30">
        <f t="shared" si="8"/>
        <v>4.1500000000000004</v>
      </c>
      <c r="U5" s="30">
        <f t="shared" si="9"/>
        <v>0.84999999999999964</v>
      </c>
      <c r="V5" s="30">
        <f t="shared" si="10"/>
        <v>0.72249999999999936</v>
      </c>
      <c r="W5" s="31">
        <f t="shared" si="11"/>
        <v>0.28408217700978311</v>
      </c>
      <c r="Y5" s="46" t="s">
        <v>12</v>
      </c>
      <c r="Z5" s="30">
        <v>17</v>
      </c>
      <c r="AA5" s="30">
        <v>5</v>
      </c>
      <c r="AB5" s="30">
        <f t="shared" si="12"/>
        <v>4.05</v>
      </c>
      <c r="AC5" s="30">
        <f t="shared" si="13"/>
        <v>0.95000000000000018</v>
      </c>
      <c r="AD5" s="30">
        <f t="shared" si="14"/>
        <v>0.9025000000000003</v>
      </c>
      <c r="AE5" s="31">
        <f t="shared" si="15"/>
        <v>0.24924159926511888</v>
      </c>
      <c r="AG5" s="29" t="s">
        <v>12</v>
      </c>
      <c r="AH5" s="30">
        <v>17</v>
      </c>
      <c r="AI5" s="30">
        <v>4</v>
      </c>
      <c r="AJ5" s="30">
        <f t="shared" si="16"/>
        <v>3.9</v>
      </c>
      <c r="AK5" s="30">
        <f t="shared" si="17"/>
        <v>0.10000000000000009</v>
      </c>
      <c r="AL5" s="30">
        <f t="shared" si="18"/>
        <v>1.0000000000000018E-2</v>
      </c>
      <c r="AM5" s="31">
        <f t="shared" si="19"/>
        <v>0.46489793241370797</v>
      </c>
      <c r="AO5" s="29" t="s">
        <v>12</v>
      </c>
      <c r="AP5" s="30">
        <v>17</v>
      </c>
      <c r="AQ5" s="30">
        <v>5</v>
      </c>
      <c r="AR5" s="30">
        <f t="shared" si="20"/>
        <v>3.9</v>
      </c>
      <c r="AS5" s="30">
        <f t="shared" si="21"/>
        <v>1.1000000000000001</v>
      </c>
      <c r="AT5" s="30">
        <f t="shared" si="22"/>
        <v>1.2100000000000002</v>
      </c>
      <c r="AU5" s="31">
        <f t="shared" si="23"/>
        <v>0.20351321162924749</v>
      </c>
    </row>
    <row r="6" spans="1:47">
      <c r="A6" s="46" t="s">
        <v>45</v>
      </c>
      <c r="B6" s="30">
        <v>17</v>
      </c>
      <c r="C6" s="30">
        <v>5</v>
      </c>
      <c r="D6" s="30">
        <f t="shared" si="0"/>
        <v>4.4000000000000004</v>
      </c>
      <c r="E6" s="30">
        <f t="shared" si="1"/>
        <v>0.59999999999999964</v>
      </c>
      <c r="F6" s="30">
        <f t="shared" si="2"/>
        <v>0.3599999999999996</v>
      </c>
      <c r="G6" s="31">
        <f t="shared" si="3"/>
        <v>0.38552132206479001</v>
      </c>
      <c r="I6" s="46" t="s">
        <v>45</v>
      </c>
      <c r="J6" s="30">
        <v>17</v>
      </c>
      <c r="K6" s="30">
        <v>4</v>
      </c>
      <c r="L6" s="30">
        <f t="shared" si="4"/>
        <v>4.05</v>
      </c>
      <c r="M6" s="30">
        <f t="shared" si="5"/>
        <v>-4.9999999999999822E-2</v>
      </c>
      <c r="N6" s="30">
        <f t="shared" si="6"/>
        <v>2.4999999999999823E-3</v>
      </c>
      <c r="O6" s="31">
        <f t="shared" si="7"/>
        <v>0.48234246229700295</v>
      </c>
      <c r="Q6" s="46" t="s">
        <v>45</v>
      </c>
      <c r="R6" s="30">
        <v>17</v>
      </c>
      <c r="S6" s="30">
        <v>5</v>
      </c>
      <c r="T6" s="30">
        <f t="shared" si="8"/>
        <v>4.1500000000000004</v>
      </c>
      <c r="U6" s="30">
        <f t="shared" si="9"/>
        <v>0.84999999999999964</v>
      </c>
      <c r="V6" s="30">
        <f t="shared" si="10"/>
        <v>0.72249999999999936</v>
      </c>
      <c r="W6" s="31">
        <f t="shared" si="11"/>
        <v>0.28408217700978311</v>
      </c>
      <c r="Y6" s="46" t="s">
        <v>45</v>
      </c>
      <c r="Z6" s="30">
        <v>17</v>
      </c>
      <c r="AA6" s="30">
        <v>5</v>
      </c>
      <c r="AB6" s="30">
        <f t="shared" si="12"/>
        <v>4.05</v>
      </c>
      <c r="AC6" s="30">
        <f t="shared" si="13"/>
        <v>0.95000000000000018</v>
      </c>
      <c r="AD6" s="30">
        <f t="shared" si="14"/>
        <v>0.9025000000000003</v>
      </c>
      <c r="AE6" s="31">
        <f t="shared" si="15"/>
        <v>0.24924159926511888</v>
      </c>
      <c r="AG6" s="29" t="s">
        <v>45</v>
      </c>
      <c r="AH6" s="30">
        <v>17</v>
      </c>
      <c r="AI6" s="30">
        <v>5</v>
      </c>
      <c r="AJ6" s="30">
        <f t="shared" si="16"/>
        <v>3.9</v>
      </c>
      <c r="AK6" s="30">
        <f t="shared" si="17"/>
        <v>1.1000000000000001</v>
      </c>
      <c r="AL6" s="30">
        <f t="shared" si="18"/>
        <v>1.2100000000000002</v>
      </c>
      <c r="AM6" s="31">
        <f t="shared" si="19"/>
        <v>0.20351321162924749</v>
      </c>
      <c r="AO6" s="29" t="s">
        <v>45</v>
      </c>
      <c r="AP6" s="30">
        <v>17</v>
      </c>
      <c r="AQ6" s="30">
        <v>5</v>
      </c>
      <c r="AR6" s="30">
        <f t="shared" si="20"/>
        <v>3.9</v>
      </c>
      <c r="AS6" s="30">
        <f t="shared" si="21"/>
        <v>1.1000000000000001</v>
      </c>
      <c r="AT6" s="30">
        <f t="shared" si="22"/>
        <v>1.2100000000000002</v>
      </c>
      <c r="AU6" s="31">
        <f t="shared" si="23"/>
        <v>0.20351321162924749</v>
      </c>
    </row>
    <row r="7" spans="1:47">
      <c r="A7" s="46" t="s">
        <v>13</v>
      </c>
      <c r="B7" s="30">
        <v>19</v>
      </c>
      <c r="C7" s="30">
        <v>5</v>
      </c>
      <c r="D7" s="30">
        <f t="shared" si="0"/>
        <v>4.4000000000000004</v>
      </c>
      <c r="E7" s="30">
        <f t="shared" si="1"/>
        <v>0.59999999999999964</v>
      </c>
      <c r="F7" s="30">
        <f t="shared" si="2"/>
        <v>0.3599999999999996</v>
      </c>
      <c r="G7" s="31">
        <f t="shared" si="3"/>
        <v>0.38552132206479001</v>
      </c>
      <c r="I7" s="46" t="s">
        <v>13</v>
      </c>
      <c r="J7" s="30">
        <v>19</v>
      </c>
      <c r="K7" s="30">
        <v>4</v>
      </c>
      <c r="L7" s="30">
        <f t="shared" si="4"/>
        <v>4.05</v>
      </c>
      <c r="M7" s="30">
        <f t="shared" si="5"/>
        <v>-4.9999999999999822E-2</v>
      </c>
      <c r="N7" s="30">
        <f t="shared" si="6"/>
        <v>2.4999999999999823E-3</v>
      </c>
      <c r="O7" s="31">
        <f t="shared" si="7"/>
        <v>0.48234246229700295</v>
      </c>
      <c r="Q7" s="46" t="s">
        <v>13</v>
      </c>
      <c r="R7" s="30">
        <v>19</v>
      </c>
      <c r="S7" s="30">
        <v>4</v>
      </c>
      <c r="T7" s="30">
        <f t="shared" si="8"/>
        <v>4.1500000000000004</v>
      </c>
      <c r="U7" s="30">
        <f t="shared" si="9"/>
        <v>-0.15000000000000036</v>
      </c>
      <c r="V7" s="30">
        <f t="shared" si="10"/>
        <v>2.2500000000000107E-2</v>
      </c>
      <c r="W7" s="31">
        <f t="shared" si="11"/>
        <v>0.48257870664766261</v>
      </c>
      <c r="Y7" s="46" t="s">
        <v>13</v>
      </c>
      <c r="Z7" s="30">
        <v>19</v>
      </c>
      <c r="AA7" s="30">
        <v>4</v>
      </c>
      <c r="AB7" s="30">
        <f t="shared" si="12"/>
        <v>4.05</v>
      </c>
      <c r="AC7" s="30">
        <f t="shared" si="13"/>
        <v>-4.9999999999999822E-2</v>
      </c>
      <c r="AD7" s="30">
        <f t="shared" si="14"/>
        <v>2.4999999999999823E-3</v>
      </c>
      <c r="AE7" s="31">
        <f t="shared" si="15"/>
        <v>0.48234246229700295</v>
      </c>
      <c r="AG7" s="29" t="s">
        <v>13</v>
      </c>
      <c r="AH7" s="30">
        <v>19</v>
      </c>
      <c r="AI7" s="30">
        <v>4</v>
      </c>
      <c r="AJ7" s="30">
        <f t="shared" si="16"/>
        <v>3.9</v>
      </c>
      <c r="AK7" s="30">
        <f t="shared" si="17"/>
        <v>0.10000000000000009</v>
      </c>
      <c r="AL7" s="30">
        <f t="shared" si="18"/>
        <v>1.0000000000000018E-2</v>
      </c>
      <c r="AM7" s="31">
        <f t="shared" si="19"/>
        <v>0.46489793241370797</v>
      </c>
      <c r="AO7" s="29" t="s">
        <v>13</v>
      </c>
      <c r="AP7" s="30">
        <v>19</v>
      </c>
      <c r="AQ7" s="30">
        <v>4</v>
      </c>
      <c r="AR7" s="30">
        <f t="shared" si="20"/>
        <v>3.9</v>
      </c>
      <c r="AS7" s="30">
        <f t="shared" si="21"/>
        <v>0.10000000000000009</v>
      </c>
      <c r="AT7" s="30">
        <f t="shared" si="22"/>
        <v>1.0000000000000018E-2</v>
      </c>
      <c r="AU7" s="31">
        <f t="shared" si="23"/>
        <v>0.46489793241370797</v>
      </c>
    </row>
    <row r="8" spans="1:47">
      <c r="A8" s="46" t="s">
        <v>14</v>
      </c>
      <c r="B8" s="30">
        <v>16</v>
      </c>
      <c r="C8" s="30">
        <v>5</v>
      </c>
      <c r="D8" s="30">
        <f t="shared" si="0"/>
        <v>4.4000000000000004</v>
      </c>
      <c r="E8" s="30">
        <f t="shared" si="1"/>
        <v>0.59999999999999964</v>
      </c>
      <c r="F8" s="30">
        <f t="shared" si="2"/>
        <v>0.3599999999999996</v>
      </c>
      <c r="G8" s="31">
        <f t="shared" si="3"/>
        <v>0.38552132206479001</v>
      </c>
      <c r="I8" s="46" t="s">
        <v>14</v>
      </c>
      <c r="J8" s="30">
        <v>16</v>
      </c>
      <c r="K8" s="30">
        <v>2</v>
      </c>
      <c r="L8" s="30">
        <f t="shared" si="4"/>
        <v>4.05</v>
      </c>
      <c r="M8" s="30">
        <f t="shared" si="5"/>
        <v>-2.0499999999999998</v>
      </c>
      <c r="N8" s="30">
        <f t="shared" si="6"/>
        <v>4.2024999999999997</v>
      </c>
      <c r="O8" s="31">
        <f t="shared" si="7"/>
        <v>2.2144148452491668E-2</v>
      </c>
      <c r="Q8" s="46" t="s">
        <v>14</v>
      </c>
      <c r="R8" s="30">
        <v>16</v>
      </c>
      <c r="S8" s="30">
        <v>2</v>
      </c>
      <c r="T8" s="30">
        <f t="shared" si="8"/>
        <v>4.1500000000000004</v>
      </c>
      <c r="U8" s="30">
        <f t="shared" si="9"/>
        <v>-2.1500000000000004</v>
      </c>
      <c r="V8" s="30">
        <f t="shared" si="10"/>
        <v>4.6225000000000014</v>
      </c>
      <c r="W8" s="31">
        <f t="shared" si="11"/>
        <v>1.4836232293329563E-2</v>
      </c>
      <c r="Y8" s="46" t="s">
        <v>14</v>
      </c>
      <c r="Z8" s="30">
        <v>16</v>
      </c>
      <c r="AA8" s="32">
        <v>3</v>
      </c>
      <c r="AB8" s="30">
        <f t="shared" si="12"/>
        <v>4.05</v>
      </c>
      <c r="AC8" s="30">
        <f t="shared" si="13"/>
        <v>-1.0499999999999998</v>
      </c>
      <c r="AD8" s="30">
        <f t="shared" si="14"/>
        <v>1.1024999999999996</v>
      </c>
      <c r="AE8" s="31">
        <f t="shared" si="15"/>
        <v>0.21522942613905102</v>
      </c>
      <c r="AG8" s="29" t="s">
        <v>14</v>
      </c>
      <c r="AH8" s="30">
        <v>16</v>
      </c>
      <c r="AI8" s="30">
        <v>3</v>
      </c>
      <c r="AJ8" s="30">
        <f t="shared" si="16"/>
        <v>3.9</v>
      </c>
      <c r="AK8" s="30">
        <f t="shared" si="17"/>
        <v>-0.89999999999999991</v>
      </c>
      <c r="AL8" s="30">
        <f t="shared" si="18"/>
        <v>0.80999999999999983</v>
      </c>
      <c r="AM8" s="31">
        <f t="shared" si="19"/>
        <v>0.26802848002826946</v>
      </c>
      <c r="AO8" s="29" t="s">
        <v>14</v>
      </c>
      <c r="AP8" s="30">
        <v>16</v>
      </c>
      <c r="AQ8" s="30">
        <v>3</v>
      </c>
      <c r="AR8" s="30">
        <f t="shared" si="20"/>
        <v>3.9</v>
      </c>
      <c r="AS8" s="30">
        <f t="shared" si="21"/>
        <v>-0.89999999999999991</v>
      </c>
      <c r="AT8" s="30">
        <f t="shared" si="22"/>
        <v>0.80999999999999983</v>
      </c>
      <c r="AU8" s="31">
        <f t="shared" si="23"/>
        <v>0.26802848002826946</v>
      </c>
    </row>
    <row r="9" spans="1:47">
      <c r="A9" s="46" t="s">
        <v>15</v>
      </c>
      <c r="B9" s="30">
        <v>20</v>
      </c>
      <c r="C9" s="30">
        <v>5</v>
      </c>
      <c r="D9" s="30">
        <f t="shared" si="0"/>
        <v>4.4000000000000004</v>
      </c>
      <c r="E9" s="30">
        <f t="shared" si="1"/>
        <v>0.59999999999999964</v>
      </c>
      <c r="F9" s="30">
        <f t="shared" si="2"/>
        <v>0.3599999999999996</v>
      </c>
      <c r="G9" s="31">
        <f t="shared" si="3"/>
        <v>0.38552132206479001</v>
      </c>
      <c r="I9" s="46" t="s">
        <v>15</v>
      </c>
      <c r="J9" s="30">
        <v>20</v>
      </c>
      <c r="K9" s="30">
        <v>5</v>
      </c>
      <c r="L9" s="30">
        <f t="shared" si="4"/>
        <v>4.05</v>
      </c>
      <c r="M9" s="30">
        <f t="shared" si="5"/>
        <v>0.95000000000000018</v>
      </c>
      <c r="N9" s="30">
        <f t="shared" si="6"/>
        <v>0.9025000000000003</v>
      </c>
      <c r="O9" s="31">
        <f t="shared" si="7"/>
        <v>0.24924159926511888</v>
      </c>
      <c r="Q9" s="46" t="s">
        <v>15</v>
      </c>
      <c r="R9" s="30">
        <v>20</v>
      </c>
      <c r="S9" s="30">
        <v>4</v>
      </c>
      <c r="T9" s="30">
        <f t="shared" si="8"/>
        <v>4.1500000000000004</v>
      </c>
      <c r="U9" s="30">
        <f t="shared" si="9"/>
        <v>-0.15000000000000036</v>
      </c>
      <c r="V9" s="30">
        <f t="shared" si="10"/>
        <v>2.2500000000000107E-2</v>
      </c>
      <c r="W9" s="31">
        <f t="shared" si="11"/>
        <v>0.48257870664766261</v>
      </c>
      <c r="Y9" s="46" t="s">
        <v>15</v>
      </c>
      <c r="Z9" s="30">
        <v>20</v>
      </c>
      <c r="AA9" s="32">
        <v>3</v>
      </c>
      <c r="AB9" s="30">
        <f t="shared" si="12"/>
        <v>4.05</v>
      </c>
      <c r="AC9" s="30">
        <f t="shared" si="13"/>
        <v>-1.0499999999999998</v>
      </c>
      <c r="AD9" s="30">
        <f t="shared" si="14"/>
        <v>1.1024999999999996</v>
      </c>
      <c r="AE9" s="31">
        <f t="shared" si="15"/>
        <v>0.21522942613905102</v>
      </c>
      <c r="AG9" s="29" t="s">
        <v>15</v>
      </c>
      <c r="AH9" s="30">
        <v>20</v>
      </c>
      <c r="AI9" s="30">
        <v>3</v>
      </c>
      <c r="AJ9" s="30">
        <f t="shared" si="16"/>
        <v>3.9</v>
      </c>
      <c r="AK9" s="30">
        <f t="shared" si="17"/>
        <v>-0.89999999999999991</v>
      </c>
      <c r="AL9" s="30">
        <f t="shared" si="18"/>
        <v>0.80999999999999983</v>
      </c>
      <c r="AM9" s="31">
        <f t="shared" si="19"/>
        <v>0.26802848002826946</v>
      </c>
      <c r="AO9" s="29" t="s">
        <v>15</v>
      </c>
      <c r="AP9" s="30">
        <v>20</v>
      </c>
      <c r="AQ9" s="30">
        <v>3</v>
      </c>
      <c r="AR9" s="30">
        <f t="shared" si="20"/>
        <v>3.9</v>
      </c>
      <c r="AS9" s="30">
        <f t="shared" si="21"/>
        <v>-0.89999999999999991</v>
      </c>
      <c r="AT9" s="30">
        <f t="shared" si="22"/>
        <v>0.80999999999999983</v>
      </c>
      <c r="AU9" s="31">
        <f t="shared" si="23"/>
        <v>0.26802848002826946</v>
      </c>
    </row>
    <row r="10" spans="1:47">
      <c r="A10" s="46" t="s">
        <v>16</v>
      </c>
      <c r="B10" s="30">
        <v>16</v>
      </c>
      <c r="C10" s="30">
        <v>5</v>
      </c>
      <c r="D10" s="30">
        <f t="shared" si="0"/>
        <v>4.4000000000000004</v>
      </c>
      <c r="E10" s="30">
        <f t="shared" si="1"/>
        <v>0.59999999999999964</v>
      </c>
      <c r="F10" s="30">
        <f t="shared" si="2"/>
        <v>0.3599999999999996</v>
      </c>
      <c r="G10" s="31">
        <f t="shared" si="3"/>
        <v>0.38552132206479001</v>
      </c>
      <c r="I10" s="46" t="s">
        <v>16</v>
      </c>
      <c r="J10" s="30">
        <v>16</v>
      </c>
      <c r="K10" s="30">
        <v>5</v>
      </c>
      <c r="L10" s="30">
        <f t="shared" si="4"/>
        <v>4.05</v>
      </c>
      <c r="M10" s="30">
        <f t="shared" si="5"/>
        <v>0.95000000000000018</v>
      </c>
      <c r="N10" s="30">
        <f t="shared" si="6"/>
        <v>0.9025000000000003</v>
      </c>
      <c r="O10" s="31">
        <f t="shared" si="7"/>
        <v>0.24924159926511888</v>
      </c>
      <c r="Q10" s="46" t="s">
        <v>16</v>
      </c>
      <c r="R10" s="30">
        <v>16</v>
      </c>
      <c r="S10" s="30">
        <v>4</v>
      </c>
      <c r="T10" s="30">
        <f t="shared" si="8"/>
        <v>4.1500000000000004</v>
      </c>
      <c r="U10" s="30">
        <f t="shared" si="9"/>
        <v>-0.15000000000000036</v>
      </c>
      <c r="V10" s="30">
        <f t="shared" si="10"/>
        <v>2.2500000000000107E-2</v>
      </c>
      <c r="W10" s="31">
        <f t="shared" si="11"/>
        <v>0.48257870664766261</v>
      </c>
      <c r="Y10" s="46" t="s">
        <v>16</v>
      </c>
      <c r="Z10" s="30">
        <v>16</v>
      </c>
      <c r="AA10" s="32">
        <v>5</v>
      </c>
      <c r="AB10" s="30">
        <f t="shared" si="12"/>
        <v>4.05</v>
      </c>
      <c r="AC10" s="30">
        <f t="shared" si="13"/>
        <v>0.95000000000000018</v>
      </c>
      <c r="AD10" s="30">
        <f t="shared" si="14"/>
        <v>0.9025000000000003</v>
      </c>
      <c r="AE10" s="31">
        <f t="shared" si="15"/>
        <v>0.24924159926511888</v>
      </c>
      <c r="AG10" s="29" t="s">
        <v>16</v>
      </c>
      <c r="AH10" s="30">
        <v>16</v>
      </c>
      <c r="AI10" s="30">
        <v>5</v>
      </c>
      <c r="AJ10" s="30">
        <f t="shared" si="16"/>
        <v>3.9</v>
      </c>
      <c r="AK10" s="30">
        <f t="shared" si="17"/>
        <v>1.1000000000000001</v>
      </c>
      <c r="AL10" s="30">
        <f t="shared" si="18"/>
        <v>1.2100000000000002</v>
      </c>
      <c r="AM10" s="31">
        <f t="shared" si="19"/>
        <v>0.20351321162924749</v>
      </c>
      <c r="AO10" s="29" t="s">
        <v>16</v>
      </c>
      <c r="AP10" s="30">
        <v>16</v>
      </c>
      <c r="AQ10" s="30">
        <v>5</v>
      </c>
      <c r="AR10" s="30">
        <f t="shared" si="20"/>
        <v>3.9</v>
      </c>
      <c r="AS10" s="30">
        <f t="shared" si="21"/>
        <v>1.1000000000000001</v>
      </c>
      <c r="AT10" s="30">
        <f t="shared" si="22"/>
        <v>1.2100000000000002</v>
      </c>
      <c r="AU10" s="31">
        <f t="shared" si="23"/>
        <v>0.20351321162924749</v>
      </c>
    </row>
    <row r="11" spans="1:47">
      <c r="A11" s="46" t="s">
        <v>17</v>
      </c>
      <c r="B11" s="30">
        <v>21</v>
      </c>
      <c r="C11" s="30">
        <v>5</v>
      </c>
      <c r="D11" s="30">
        <f t="shared" si="0"/>
        <v>4.4000000000000004</v>
      </c>
      <c r="E11" s="30">
        <f t="shared" si="1"/>
        <v>0.59999999999999964</v>
      </c>
      <c r="F11" s="30">
        <f t="shared" si="2"/>
        <v>0.3599999999999996</v>
      </c>
      <c r="G11" s="31">
        <f t="shared" si="3"/>
        <v>0.38552132206479001</v>
      </c>
      <c r="I11" s="46" t="s">
        <v>17</v>
      </c>
      <c r="J11" s="30">
        <v>21</v>
      </c>
      <c r="K11" s="30">
        <v>5</v>
      </c>
      <c r="L11" s="30">
        <f t="shared" si="4"/>
        <v>4.05</v>
      </c>
      <c r="M11" s="30">
        <f t="shared" si="5"/>
        <v>0.95000000000000018</v>
      </c>
      <c r="N11" s="30">
        <f t="shared" si="6"/>
        <v>0.9025000000000003</v>
      </c>
      <c r="O11" s="31">
        <f t="shared" si="7"/>
        <v>0.24924159926511888</v>
      </c>
      <c r="Q11" s="46" t="s">
        <v>17</v>
      </c>
      <c r="R11" s="30">
        <v>21</v>
      </c>
      <c r="S11" s="30">
        <v>4</v>
      </c>
      <c r="T11" s="30">
        <f t="shared" si="8"/>
        <v>4.1500000000000004</v>
      </c>
      <c r="U11" s="30">
        <f t="shared" si="9"/>
        <v>-0.15000000000000036</v>
      </c>
      <c r="V11" s="30">
        <f t="shared" si="10"/>
        <v>2.2500000000000107E-2</v>
      </c>
      <c r="W11" s="31">
        <f t="shared" si="11"/>
        <v>0.48257870664766261</v>
      </c>
      <c r="Y11" s="46" t="s">
        <v>17</v>
      </c>
      <c r="Z11" s="30">
        <v>21</v>
      </c>
      <c r="AA11" s="32">
        <v>5</v>
      </c>
      <c r="AB11" s="30">
        <f t="shared" si="12"/>
        <v>4.05</v>
      </c>
      <c r="AC11" s="30">
        <f t="shared" si="13"/>
        <v>0.95000000000000018</v>
      </c>
      <c r="AD11" s="30">
        <f t="shared" si="14"/>
        <v>0.9025000000000003</v>
      </c>
      <c r="AE11" s="31">
        <f t="shared" si="15"/>
        <v>0.24924159926511888</v>
      </c>
      <c r="AG11" s="29" t="s">
        <v>17</v>
      </c>
      <c r="AH11" s="30">
        <v>21</v>
      </c>
      <c r="AI11" s="30">
        <v>5</v>
      </c>
      <c r="AJ11" s="30">
        <f t="shared" si="16"/>
        <v>3.9</v>
      </c>
      <c r="AK11" s="30">
        <f t="shared" si="17"/>
        <v>1.1000000000000001</v>
      </c>
      <c r="AL11" s="30">
        <f t="shared" si="18"/>
        <v>1.2100000000000002</v>
      </c>
      <c r="AM11" s="31">
        <f t="shared" si="19"/>
        <v>0.20351321162924749</v>
      </c>
      <c r="AO11" s="29" t="s">
        <v>17</v>
      </c>
      <c r="AP11" s="30">
        <v>21</v>
      </c>
      <c r="AQ11" s="30">
        <v>5</v>
      </c>
      <c r="AR11" s="30">
        <f t="shared" si="20"/>
        <v>3.9</v>
      </c>
      <c r="AS11" s="30">
        <f t="shared" si="21"/>
        <v>1.1000000000000001</v>
      </c>
      <c r="AT11" s="30">
        <f t="shared" si="22"/>
        <v>1.2100000000000002</v>
      </c>
      <c r="AU11" s="31">
        <f t="shared" si="23"/>
        <v>0.20351321162924749</v>
      </c>
    </row>
    <row r="12" spans="1:47">
      <c r="A12" s="46" t="s">
        <v>20</v>
      </c>
      <c r="B12" s="30">
        <v>18</v>
      </c>
      <c r="C12" s="30">
        <v>5</v>
      </c>
      <c r="D12" s="30">
        <f t="shared" si="0"/>
        <v>4.4000000000000004</v>
      </c>
      <c r="E12" s="30">
        <f t="shared" ref="E12:E19" si="24">C12-D12</f>
        <v>0.59999999999999964</v>
      </c>
      <c r="F12" s="30">
        <f t="shared" ref="F12:F19" si="25">E12^2</f>
        <v>0.3599999999999996</v>
      </c>
      <c r="G12" s="31">
        <f t="shared" si="3"/>
        <v>0.38552132206479001</v>
      </c>
      <c r="I12" s="46" t="s">
        <v>20</v>
      </c>
      <c r="J12" s="30">
        <v>18</v>
      </c>
      <c r="K12" s="30">
        <v>5</v>
      </c>
      <c r="L12" s="30">
        <f t="shared" si="4"/>
        <v>4.05</v>
      </c>
      <c r="M12" s="30">
        <f t="shared" ref="M12:M19" si="26">K12-L12</f>
        <v>0.95000000000000018</v>
      </c>
      <c r="N12" s="30">
        <f t="shared" ref="N12:N19" si="27">M12^2</f>
        <v>0.9025000000000003</v>
      </c>
      <c r="O12" s="31">
        <f t="shared" ref="O12:O19" si="28">NORMDIST(K12,L12,$J$29,FALSE)</f>
        <v>0.24924159926511888</v>
      </c>
      <c r="Q12" s="46" t="s">
        <v>20</v>
      </c>
      <c r="R12" s="30">
        <v>18</v>
      </c>
      <c r="S12" s="30">
        <v>4</v>
      </c>
      <c r="T12" s="30">
        <f t="shared" si="8"/>
        <v>4.1500000000000004</v>
      </c>
      <c r="U12" s="30">
        <f t="shared" ref="U12:U19" si="29">S12-T12</f>
        <v>-0.15000000000000036</v>
      </c>
      <c r="V12" s="30">
        <f t="shared" ref="V12:V19" si="30">U12^2</f>
        <v>2.2500000000000107E-2</v>
      </c>
      <c r="W12" s="31">
        <f t="shared" ref="W12:W19" si="31">NORMDIST(S12,T12,$R$29,FALSE)</f>
        <v>0.48257870664766261</v>
      </c>
      <c r="Y12" s="46" t="s">
        <v>20</v>
      </c>
      <c r="Z12" s="30">
        <v>18</v>
      </c>
      <c r="AA12" s="32">
        <v>3</v>
      </c>
      <c r="AB12" s="30">
        <f t="shared" si="12"/>
        <v>4.05</v>
      </c>
      <c r="AC12" s="30">
        <f t="shared" ref="AC12:AC19" si="32">AA12-AB12</f>
        <v>-1.0499999999999998</v>
      </c>
      <c r="AD12" s="30">
        <f t="shared" ref="AD12:AD19" si="33">AC12^2</f>
        <v>1.1024999999999996</v>
      </c>
      <c r="AE12" s="31">
        <f t="shared" ref="AE12:AE19" si="34">NORMDIST(AA12,AB12,$Z$29,FALSE)</f>
        <v>0.21522942613905102</v>
      </c>
      <c r="AG12" s="29" t="s">
        <v>20</v>
      </c>
      <c r="AH12" s="30">
        <v>18</v>
      </c>
      <c r="AI12" s="30">
        <v>2</v>
      </c>
      <c r="AJ12" s="30">
        <f t="shared" si="16"/>
        <v>3.9</v>
      </c>
      <c r="AK12" s="30">
        <f t="shared" ref="AK12:AK19" si="35">AI12-AJ12</f>
        <v>-1.9</v>
      </c>
      <c r="AL12" s="30">
        <f t="shared" ref="AL12:AL19" si="36">AK12^2</f>
        <v>3.61</v>
      </c>
      <c r="AM12" s="31">
        <f t="shared" ref="AM12:AM19" si="37">NORMDIST(AI12,AJ12,$AH$29,FALSE)</f>
        <v>3.8999819259334656E-2</v>
      </c>
      <c r="AO12" s="29" t="s">
        <v>20</v>
      </c>
      <c r="AP12" s="30">
        <v>18</v>
      </c>
      <c r="AQ12" s="30">
        <v>1</v>
      </c>
      <c r="AR12" s="30">
        <f t="shared" si="20"/>
        <v>3.9</v>
      </c>
      <c r="AS12" s="30">
        <f t="shared" ref="AS12:AS19" si="38">AQ12-AR12</f>
        <v>-2.9</v>
      </c>
      <c r="AT12" s="30">
        <f t="shared" ref="AT12:AT19" si="39">AS12^2</f>
        <v>8.41</v>
      </c>
      <c r="AU12" s="31">
        <f t="shared" ref="AU12:AU19" si="40">NORMDIST(AQ12,AR12,$AH$29,FALSE)</f>
        <v>1.432196365174413E-3</v>
      </c>
    </row>
    <row r="13" spans="1:47">
      <c r="A13" s="46" t="s">
        <v>21</v>
      </c>
      <c r="B13" s="30">
        <v>17</v>
      </c>
      <c r="C13" s="30">
        <v>3</v>
      </c>
      <c r="D13" s="30">
        <f t="shared" si="0"/>
        <v>4.4000000000000004</v>
      </c>
      <c r="E13" s="30">
        <f t="shared" si="24"/>
        <v>-1.4000000000000004</v>
      </c>
      <c r="F13" s="30">
        <f t="shared" si="25"/>
        <v>1.9600000000000011</v>
      </c>
      <c r="G13" s="31">
        <f t="shared" si="3"/>
        <v>9.4366779035897047E-2</v>
      </c>
      <c r="I13" s="46" t="s">
        <v>21</v>
      </c>
      <c r="J13" s="30">
        <v>17</v>
      </c>
      <c r="K13" s="30">
        <v>3</v>
      </c>
      <c r="L13" s="30">
        <f t="shared" si="4"/>
        <v>4.05</v>
      </c>
      <c r="M13" s="30">
        <f t="shared" si="26"/>
        <v>-1.0499999999999998</v>
      </c>
      <c r="N13" s="30">
        <f t="shared" si="27"/>
        <v>1.1024999999999996</v>
      </c>
      <c r="O13" s="31">
        <f t="shared" si="28"/>
        <v>0.21522942613905102</v>
      </c>
      <c r="Q13" s="46" t="s">
        <v>21</v>
      </c>
      <c r="R13" s="30">
        <v>17</v>
      </c>
      <c r="S13" s="30">
        <v>4</v>
      </c>
      <c r="T13" s="30">
        <f t="shared" si="8"/>
        <v>4.1500000000000004</v>
      </c>
      <c r="U13" s="30">
        <f t="shared" si="29"/>
        <v>-0.15000000000000036</v>
      </c>
      <c r="V13" s="30">
        <f t="shared" si="30"/>
        <v>2.2500000000000107E-2</v>
      </c>
      <c r="W13" s="31">
        <f t="shared" si="31"/>
        <v>0.48257870664766261</v>
      </c>
      <c r="Y13" s="46" t="s">
        <v>21</v>
      </c>
      <c r="Z13" s="30">
        <v>17</v>
      </c>
      <c r="AA13" s="32">
        <v>3</v>
      </c>
      <c r="AB13" s="30">
        <f t="shared" si="12"/>
        <v>4.05</v>
      </c>
      <c r="AC13" s="30">
        <f t="shared" si="32"/>
        <v>-1.0499999999999998</v>
      </c>
      <c r="AD13" s="30">
        <f t="shared" si="33"/>
        <v>1.1024999999999996</v>
      </c>
      <c r="AE13" s="31">
        <f t="shared" si="34"/>
        <v>0.21522942613905102</v>
      </c>
      <c r="AG13" s="29" t="s">
        <v>21</v>
      </c>
      <c r="AH13" s="30">
        <v>17</v>
      </c>
      <c r="AI13" s="30">
        <v>3</v>
      </c>
      <c r="AJ13" s="30">
        <f t="shared" si="16"/>
        <v>3.9</v>
      </c>
      <c r="AK13" s="30">
        <f t="shared" si="35"/>
        <v>-0.89999999999999991</v>
      </c>
      <c r="AL13" s="30">
        <f t="shared" si="36"/>
        <v>0.80999999999999983</v>
      </c>
      <c r="AM13" s="31">
        <f t="shared" si="37"/>
        <v>0.26802848002826946</v>
      </c>
      <c r="AO13" s="29" t="s">
        <v>21</v>
      </c>
      <c r="AP13" s="30">
        <v>17</v>
      </c>
      <c r="AQ13" s="30">
        <v>3</v>
      </c>
      <c r="AR13" s="30">
        <f t="shared" si="20"/>
        <v>3.9</v>
      </c>
      <c r="AS13" s="30">
        <f t="shared" si="38"/>
        <v>-0.89999999999999991</v>
      </c>
      <c r="AT13" s="30">
        <f t="shared" si="39"/>
        <v>0.80999999999999983</v>
      </c>
      <c r="AU13" s="31">
        <f t="shared" si="40"/>
        <v>0.26802848002826946</v>
      </c>
    </row>
    <row r="14" spans="1:47">
      <c r="A14" s="46" t="s">
        <v>22</v>
      </c>
      <c r="B14" s="30">
        <v>17</v>
      </c>
      <c r="C14" s="30">
        <v>5</v>
      </c>
      <c r="D14" s="30">
        <f t="shared" si="0"/>
        <v>4.4000000000000004</v>
      </c>
      <c r="E14" s="30">
        <f t="shared" si="24"/>
        <v>0.59999999999999964</v>
      </c>
      <c r="F14" s="30">
        <f t="shared" si="25"/>
        <v>0.3599999999999996</v>
      </c>
      <c r="G14" s="31">
        <f t="shared" si="3"/>
        <v>0.38552132206479001</v>
      </c>
      <c r="I14" s="46" t="s">
        <v>22</v>
      </c>
      <c r="J14" s="30">
        <v>17</v>
      </c>
      <c r="K14" s="30">
        <v>5</v>
      </c>
      <c r="L14" s="30">
        <f t="shared" si="4"/>
        <v>4.05</v>
      </c>
      <c r="M14" s="30">
        <f t="shared" si="26"/>
        <v>0.95000000000000018</v>
      </c>
      <c r="N14" s="30">
        <f t="shared" si="27"/>
        <v>0.9025000000000003</v>
      </c>
      <c r="O14" s="31">
        <f t="shared" si="28"/>
        <v>0.24924159926511888</v>
      </c>
      <c r="Q14" s="46" t="s">
        <v>22</v>
      </c>
      <c r="R14" s="30">
        <v>17</v>
      </c>
      <c r="S14" s="30">
        <v>5</v>
      </c>
      <c r="T14" s="30">
        <f t="shared" si="8"/>
        <v>4.1500000000000004</v>
      </c>
      <c r="U14" s="30">
        <f t="shared" si="29"/>
        <v>0.84999999999999964</v>
      </c>
      <c r="V14" s="30">
        <f t="shared" si="30"/>
        <v>0.72249999999999936</v>
      </c>
      <c r="W14" s="31">
        <f t="shared" si="31"/>
        <v>0.28408217700978311</v>
      </c>
      <c r="Y14" s="46" t="s">
        <v>22</v>
      </c>
      <c r="Z14" s="30">
        <v>17</v>
      </c>
      <c r="AA14" s="32">
        <v>5</v>
      </c>
      <c r="AB14" s="30">
        <f t="shared" si="12"/>
        <v>4.05</v>
      </c>
      <c r="AC14" s="30">
        <f t="shared" si="32"/>
        <v>0.95000000000000018</v>
      </c>
      <c r="AD14" s="30">
        <f t="shared" si="33"/>
        <v>0.9025000000000003</v>
      </c>
      <c r="AE14" s="31">
        <f t="shared" si="34"/>
        <v>0.24924159926511888</v>
      </c>
      <c r="AG14" s="29" t="s">
        <v>22</v>
      </c>
      <c r="AH14" s="30">
        <v>17</v>
      </c>
      <c r="AI14" s="30">
        <v>5</v>
      </c>
      <c r="AJ14" s="30">
        <f t="shared" si="16"/>
        <v>3.9</v>
      </c>
      <c r="AK14" s="30">
        <f t="shared" si="35"/>
        <v>1.1000000000000001</v>
      </c>
      <c r="AL14" s="30">
        <f t="shared" si="36"/>
        <v>1.2100000000000002</v>
      </c>
      <c r="AM14" s="31">
        <f t="shared" si="37"/>
        <v>0.20351321162924749</v>
      </c>
      <c r="AO14" s="29" t="s">
        <v>22</v>
      </c>
      <c r="AP14" s="30">
        <v>17</v>
      </c>
      <c r="AQ14" s="30">
        <v>4</v>
      </c>
      <c r="AR14" s="30">
        <f t="shared" si="20"/>
        <v>3.9</v>
      </c>
      <c r="AS14" s="30">
        <f t="shared" si="38"/>
        <v>0.10000000000000009</v>
      </c>
      <c r="AT14" s="30">
        <f t="shared" si="39"/>
        <v>1.0000000000000018E-2</v>
      </c>
      <c r="AU14" s="31">
        <f t="shared" si="40"/>
        <v>0.46489793241370797</v>
      </c>
    </row>
    <row r="15" spans="1:47">
      <c r="A15" s="46" t="s">
        <v>23</v>
      </c>
      <c r="B15" s="30">
        <v>20</v>
      </c>
      <c r="C15" s="30">
        <v>4</v>
      </c>
      <c r="D15" s="30">
        <f t="shared" si="0"/>
        <v>4.4000000000000004</v>
      </c>
      <c r="E15" s="30">
        <f t="shared" si="24"/>
        <v>-0.40000000000000036</v>
      </c>
      <c r="F15" s="30">
        <f t="shared" si="25"/>
        <v>0.16000000000000028</v>
      </c>
      <c r="G15" s="31">
        <f t="shared" si="3"/>
        <v>0.45967624549797254</v>
      </c>
      <c r="I15" s="46" t="s">
        <v>23</v>
      </c>
      <c r="J15" s="30">
        <v>20</v>
      </c>
      <c r="K15" s="30">
        <v>4</v>
      </c>
      <c r="L15" s="30">
        <f t="shared" si="4"/>
        <v>4.05</v>
      </c>
      <c r="M15" s="30">
        <f t="shared" si="26"/>
        <v>-4.9999999999999822E-2</v>
      </c>
      <c r="N15" s="30">
        <f t="shared" si="27"/>
        <v>2.4999999999999823E-3</v>
      </c>
      <c r="O15" s="31">
        <f t="shared" si="28"/>
        <v>0.48234246229700295</v>
      </c>
      <c r="Q15" s="46" t="s">
        <v>23</v>
      </c>
      <c r="R15" s="30">
        <v>20</v>
      </c>
      <c r="S15" s="30">
        <v>4</v>
      </c>
      <c r="T15" s="30">
        <f t="shared" si="8"/>
        <v>4.1500000000000004</v>
      </c>
      <c r="U15" s="30">
        <f t="shared" si="29"/>
        <v>-0.15000000000000036</v>
      </c>
      <c r="V15" s="30">
        <f t="shared" si="30"/>
        <v>2.2500000000000107E-2</v>
      </c>
      <c r="W15" s="31">
        <f t="shared" si="31"/>
        <v>0.48257870664766261</v>
      </c>
      <c r="Y15" s="46" t="s">
        <v>23</v>
      </c>
      <c r="Z15" s="30">
        <v>20</v>
      </c>
      <c r="AA15" s="32">
        <v>4</v>
      </c>
      <c r="AB15" s="30">
        <f t="shared" si="12"/>
        <v>4.05</v>
      </c>
      <c r="AC15" s="30">
        <f t="shared" si="32"/>
        <v>-4.9999999999999822E-2</v>
      </c>
      <c r="AD15" s="30">
        <f t="shared" si="33"/>
        <v>2.4999999999999823E-3</v>
      </c>
      <c r="AE15" s="31">
        <f t="shared" si="34"/>
        <v>0.48234246229700295</v>
      </c>
      <c r="AG15" s="29" t="s">
        <v>23</v>
      </c>
      <c r="AH15" s="30">
        <v>20</v>
      </c>
      <c r="AI15" s="30">
        <v>5</v>
      </c>
      <c r="AJ15" s="30">
        <f t="shared" si="16"/>
        <v>3.9</v>
      </c>
      <c r="AK15" s="30">
        <f t="shared" si="35"/>
        <v>1.1000000000000001</v>
      </c>
      <c r="AL15" s="30">
        <f t="shared" si="36"/>
        <v>1.2100000000000002</v>
      </c>
      <c r="AM15" s="31">
        <f t="shared" si="37"/>
        <v>0.20351321162924749</v>
      </c>
      <c r="AO15" s="29" t="s">
        <v>23</v>
      </c>
      <c r="AP15" s="30">
        <v>20</v>
      </c>
      <c r="AQ15" s="30">
        <v>5</v>
      </c>
      <c r="AR15" s="30">
        <f t="shared" si="20"/>
        <v>3.9</v>
      </c>
      <c r="AS15" s="30">
        <f t="shared" si="38"/>
        <v>1.1000000000000001</v>
      </c>
      <c r="AT15" s="30">
        <f t="shared" si="39"/>
        <v>1.2100000000000002</v>
      </c>
      <c r="AU15" s="31">
        <f t="shared" si="40"/>
        <v>0.20351321162924749</v>
      </c>
    </row>
    <row r="16" spans="1:47">
      <c r="A16" s="46" t="s">
        <v>43</v>
      </c>
      <c r="B16" s="30">
        <v>16</v>
      </c>
      <c r="C16" s="30">
        <v>3</v>
      </c>
      <c r="D16" s="30">
        <f t="shared" si="0"/>
        <v>4.4000000000000004</v>
      </c>
      <c r="E16" s="30">
        <f t="shared" si="24"/>
        <v>-1.4000000000000004</v>
      </c>
      <c r="F16" s="30">
        <f t="shared" si="25"/>
        <v>1.9600000000000011</v>
      </c>
      <c r="G16" s="31">
        <f t="shared" si="3"/>
        <v>9.4366779035897047E-2</v>
      </c>
      <c r="I16" s="46" t="s">
        <v>43</v>
      </c>
      <c r="J16" s="30">
        <v>16</v>
      </c>
      <c r="K16" s="30">
        <v>3</v>
      </c>
      <c r="L16" s="30">
        <f t="shared" si="4"/>
        <v>4.05</v>
      </c>
      <c r="M16" s="30">
        <f t="shared" si="26"/>
        <v>-1.0499999999999998</v>
      </c>
      <c r="N16" s="30">
        <f t="shared" si="27"/>
        <v>1.1024999999999996</v>
      </c>
      <c r="O16" s="31">
        <f t="shared" si="28"/>
        <v>0.21522942613905102</v>
      </c>
      <c r="Q16" s="46" t="s">
        <v>43</v>
      </c>
      <c r="R16" s="30">
        <v>16</v>
      </c>
      <c r="S16" s="30">
        <v>5</v>
      </c>
      <c r="T16" s="30">
        <f t="shared" si="8"/>
        <v>4.1500000000000004</v>
      </c>
      <c r="U16" s="30">
        <f t="shared" si="29"/>
        <v>0.84999999999999964</v>
      </c>
      <c r="V16" s="30">
        <f t="shared" si="30"/>
        <v>0.72249999999999936</v>
      </c>
      <c r="W16" s="31">
        <f t="shared" si="31"/>
        <v>0.28408217700978311</v>
      </c>
      <c r="Y16" s="46" t="s">
        <v>43</v>
      </c>
      <c r="Z16" s="30">
        <v>16</v>
      </c>
      <c r="AA16" s="32">
        <v>4</v>
      </c>
      <c r="AB16" s="30">
        <f t="shared" si="12"/>
        <v>4.05</v>
      </c>
      <c r="AC16" s="30">
        <f t="shared" si="32"/>
        <v>-4.9999999999999822E-2</v>
      </c>
      <c r="AD16" s="30">
        <f t="shared" si="33"/>
        <v>2.4999999999999823E-3</v>
      </c>
      <c r="AE16" s="31">
        <f t="shared" si="34"/>
        <v>0.48234246229700295</v>
      </c>
      <c r="AG16" s="29" t="s">
        <v>43</v>
      </c>
      <c r="AH16" s="30">
        <v>16</v>
      </c>
      <c r="AI16" s="30">
        <v>3</v>
      </c>
      <c r="AJ16" s="30">
        <f t="shared" si="16"/>
        <v>3.9</v>
      </c>
      <c r="AK16" s="30">
        <f t="shared" si="35"/>
        <v>-0.89999999999999991</v>
      </c>
      <c r="AL16" s="30">
        <f t="shared" si="36"/>
        <v>0.80999999999999983</v>
      </c>
      <c r="AM16" s="31">
        <f t="shared" si="37"/>
        <v>0.26802848002826946</v>
      </c>
      <c r="AO16" s="29" t="s">
        <v>43</v>
      </c>
      <c r="AP16" s="30">
        <v>16</v>
      </c>
      <c r="AQ16" s="30">
        <v>4</v>
      </c>
      <c r="AR16" s="30">
        <f t="shared" si="20"/>
        <v>3.9</v>
      </c>
      <c r="AS16" s="30">
        <f t="shared" si="38"/>
        <v>0.10000000000000009</v>
      </c>
      <c r="AT16" s="30">
        <f t="shared" si="39"/>
        <v>1.0000000000000018E-2</v>
      </c>
      <c r="AU16" s="31">
        <f t="shared" si="40"/>
        <v>0.46489793241370797</v>
      </c>
    </row>
    <row r="17" spans="1:47">
      <c r="A17" s="46" t="s">
        <v>24</v>
      </c>
      <c r="B17" s="30">
        <v>19</v>
      </c>
      <c r="C17" s="30">
        <v>4</v>
      </c>
      <c r="D17" s="30">
        <f t="shared" si="0"/>
        <v>4.4000000000000004</v>
      </c>
      <c r="E17" s="30">
        <f t="shared" si="24"/>
        <v>-0.40000000000000036</v>
      </c>
      <c r="F17" s="30">
        <f t="shared" si="25"/>
        <v>0.16000000000000028</v>
      </c>
      <c r="G17" s="31">
        <f t="shared" si="3"/>
        <v>0.45967624549797254</v>
      </c>
      <c r="I17" s="46" t="s">
        <v>24</v>
      </c>
      <c r="J17" s="30">
        <v>19</v>
      </c>
      <c r="K17" s="30">
        <v>4</v>
      </c>
      <c r="L17" s="30">
        <f t="shared" si="4"/>
        <v>4.05</v>
      </c>
      <c r="M17" s="30">
        <f t="shared" si="26"/>
        <v>-4.9999999999999822E-2</v>
      </c>
      <c r="N17" s="30">
        <f t="shared" si="27"/>
        <v>2.4999999999999823E-3</v>
      </c>
      <c r="O17" s="31">
        <f t="shared" si="28"/>
        <v>0.48234246229700295</v>
      </c>
      <c r="Q17" s="46" t="s">
        <v>24</v>
      </c>
      <c r="R17" s="30">
        <v>19</v>
      </c>
      <c r="S17" s="30">
        <v>4</v>
      </c>
      <c r="T17" s="30">
        <f t="shared" si="8"/>
        <v>4.1500000000000004</v>
      </c>
      <c r="U17" s="30">
        <f t="shared" si="29"/>
        <v>-0.15000000000000036</v>
      </c>
      <c r="V17" s="30">
        <f t="shared" si="30"/>
        <v>2.2500000000000107E-2</v>
      </c>
      <c r="W17" s="31">
        <f t="shared" si="31"/>
        <v>0.48257870664766261</v>
      </c>
      <c r="Y17" s="46" t="s">
        <v>24</v>
      </c>
      <c r="Z17" s="30">
        <v>19</v>
      </c>
      <c r="AA17" s="32">
        <v>4</v>
      </c>
      <c r="AB17" s="30">
        <f t="shared" si="12"/>
        <v>4.05</v>
      </c>
      <c r="AC17" s="30">
        <f t="shared" si="32"/>
        <v>-4.9999999999999822E-2</v>
      </c>
      <c r="AD17" s="30">
        <f t="shared" si="33"/>
        <v>2.4999999999999823E-3</v>
      </c>
      <c r="AE17" s="31">
        <f t="shared" si="34"/>
        <v>0.48234246229700295</v>
      </c>
      <c r="AG17" s="29" t="s">
        <v>24</v>
      </c>
      <c r="AH17" s="30">
        <v>19</v>
      </c>
      <c r="AI17" s="30">
        <v>4</v>
      </c>
      <c r="AJ17" s="30">
        <f t="shared" si="16"/>
        <v>3.9</v>
      </c>
      <c r="AK17" s="30">
        <f t="shared" si="35"/>
        <v>0.10000000000000009</v>
      </c>
      <c r="AL17" s="30">
        <f t="shared" si="36"/>
        <v>1.0000000000000018E-2</v>
      </c>
      <c r="AM17" s="31">
        <f t="shared" si="37"/>
        <v>0.46489793241370797</v>
      </c>
      <c r="AO17" s="29" t="s">
        <v>24</v>
      </c>
      <c r="AP17" s="30">
        <v>19</v>
      </c>
      <c r="AQ17" s="30">
        <v>4</v>
      </c>
      <c r="AR17" s="30">
        <f t="shared" si="20"/>
        <v>3.9</v>
      </c>
      <c r="AS17" s="30">
        <f t="shared" si="38"/>
        <v>0.10000000000000009</v>
      </c>
      <c r="AT17" s="30">
        <f t="shared" si="39"/>
        <v>1.0000000000000018E-2</v>
      </c>
      <c r="AU17" s="31">
        <f t="shared" si="40"/>
        <v>0.46489793241370797</v>
      </c>
    </row>
    <row r="18" spans="1:47">
      <c r="A18" s="46" t="s">
        <v>25</v>
      </c>
      <c r="B18" s="30">
        <v>19</v>
      </c>
      <c r="C18" s="30">
        <v>4</v>
      </c>
      <c r="D18" s="30">
        <f t="shared" si="0"/>
        <v>4.4000000000000004</v>
      </c>
      <c r="E18" s="30">
        <f t="shared" si="24"/>
        <v>-0.40000000000000036</v>
      </c>
      <c r="F18" s="30">
        <f t="shared" si="25"/>
        <v>0.16000000000000028</v>
      </c>
      <c r="G18" s="31">
        <f t="shared" si="3"/>
        <v>0.45967624549797254</v>
      </c>
      <c r="I18" s="46" t="s">
        <v>25</v>
      </c>
      <c r="J18" s="30">
        <v>19</v>
      </c>
      <c r="K18" s="30">
        <v>4</v>
      </c>
      <c r="L18" s="30">
        <f t="shared" si="4"/>
        <v>4.05</v>
      </c>
      <c r="M18" s="30">
        <f t="shared" si="26"/>
        <v>-4.9999999999999822E-2</v>
      </c>
      <c r="N18" s="30">
        <f t="shared" si="27"/>
        <v>2.4999999999999823E-3</v>
      </c>
      <c r="O18" s="31">
        <f t="shared" si="28"/>
        <v>0.48234246229700295</v>
      </c>
      <c r="Q18" s="46" t="s">
        <v>25</v>
      </c>
      <c r="R18" s="30">
        <v>19</v>
      </c>
      <c r="S18" s="30">
        <v>4</v>
      </c>
      <c r="T18" s="30">
        <f t="shared" si="8"/>
        <v>4.1500000000000004</v>
      </c>
      <c r="U18" s="30">
        <f t="shared" si="29"/>
        <v>-0.15000000000000036</v>
      </c>
      <c r="V18" s="30">
        <f t="shared" si="30"/>
        <v>2.2500000000000107E-2</v>
      </c>
      <c r="W18" s="31">
        <f t="shared" si="31"/>
        <v>0.48257870664766261</v>
      </c>
      <c r="Y18" s="46" t="s">
        <v>25</v>
      </c>
      <c r="Z18" s="30">
        <v>19</v>
      </c>
      <c r="AA18" s="32">
        <v>5</v>
      </c>
      <c r="AB18" s="30">
        <f t="shared" si="12"/>
        <v>4.05</v>
      </c>
      <c r="AC18" s="30">
        <f t="shared" si="32"/>
        <v>0.95000000000000018</v>
      </c>
      <c r="AD18" s="30">
        <f t="shared" si="33"/>
        <v>0.9025000000000003</v>
      </c>
      <c r="AE18" s="31">
        <f t="shared" si="34"/>
        <v>0.24924159926511888</v>
      </c>
      <c r="AG18" s="29" t="s">
        <v>25</v>
      </c>
      <c r="AH18" s="30">
        <v>19</v>
      </c>
      <c r="AI18" s="30">
        <v>4</v>
      </c>
      <c r="AJ18" s="30">
        <f t="shared" si="16"/>
        <v>3.9</v>
      </c>
      <c r="AK18" s="30">
        <f t="shared" si="35"/>
        <v>0.10000000000000009</v>
      </c>
      <c r="AL18" s="30">
        <f t="shared" si="36"/>
        <v>1.0000000000000018E-2</v>
      </c>
      <c r="AM18" s="31">
        <f t="shared" si="37"/>
        <v>0.46489793241370797</v>
      </c>
      <c r="AO18" s="29" t="s">
        <v>25</v>
      </c>
      <c r="AP18" s="30">
        <v>19</v>
      </c>
      <c r="AQ18" s="30">
        <v>5</v>
      </c>
      <c r="AR18" s="30">
        <f t="shared" si="20"/>
        <v>3.9</v>
      </c>
      <c r="AS18" s="30">
        <f t="shared" si="38"/>
        <v>1.1000000000000001</v>
      </c>
      <c r="AT18" s="30">
        <f t="shared" si="39"/>
        <v>1.2100000000000002</v>
      </c>
      <c r="AU18" s="31">
        <f t="shared" si="40"/>
        <v>0.20351321162924749</v>
      </c>
    </row>
    <row r="19" spans="1:47">
      <c r="A19" s="46" t="s">
        <v>26</v>
      </c>
      <c r="B19" s="30">
        <v>20</v>
      </c>
      <c r="C19" s="30">
        <v>4</v>
      </c>
      <c r="D19" s="30">
        <f t="shared" si="0"/>
        <v>4.4000000000000004</v>
      </c>
      <c r="E19" s="30">
        <f t="shared" si="24"/>
        <v>-0.40000000000000036</v>
      </c>
      <c r="F19" s="30">
        <f t="shared" si="25"/>
        <v>0.16000000000000028</v>
      </c>
      <c r="G19" s="31">
        <f t="shared" si="3"/>
        <v>0.45967624549797254</v>
      </c>
      <c r="I19" s="46" t="s">
        <v>26</v>
      </c>
      <c r="J19" s="30">
        <v>20</v>
      </c>
      <c r="K19" s="30">
        <v>4</v>
      </c>
      <c r="L19" s="30">
        <f t="shared" si="4"/>
        <v>4.05</v>
      </c>
      <c r="M19" s="30">
        <f t="shared" si="26"/>
        <v>-4.9999999999999822E-2</v>
      </c>
      <c r="N19" s="30">
        <f t="shared" si="27"/>
        <v>2.4999999999999823E-3</v>
      </c>
      <c r="O19" s="31">
        <f t="shared" si="28"/>
        <v>0.48234246229700295</v>
      </c>
      <c r="Q19" s="46" t="s">
        <v>26</v>
      </c>
      <c r="R19" s="30">
        <v>20</v>
      </c>
      <c r="S19" s="30">
        <v>3</v>
      </c>
      <c r="T19" s="30">
        <f t="shared" si="8"/>
        <v>4.1500000000000004</v>
      </c>
      <c r="U19" s="30">
        <f t="shared" si="29"/>
        <v>-1.1500000000000004</v>
      </c>
      <c r="V19" s="30">
        <f t="shared" si="30"/>
        <v>1.3225000000000009</v>
      </c>
      <c r="W19" s="31">
        <f t="shared" si="31"/>
        <v>0.18038262424222684</v>
      </c>
      <c r="Y19" s="46" t="s">
        <v>26</v>
      </c>
      <c r="Z19" s="30">
        <v>20</v>
      </c>
      <c r="AA19" s="32">
        <v>4</v>
      </c>
      <c r="AB19" s="30">
        <f t="shared" si="12"/>
        <v>4.05</v>
      </c>
      <c r="AC19" s="30">
        <f t="shared" si="32"/>
        <v>-4.9999999999999822E-2</v>
      </c>
      <c r="AD19" s="30">
        <f t="shared" si="33"/>
        <v>2.4999999999999823E-3</v>
      </c>
      <c r="AE19" s="31">
        <f t="shared" si="34"/>
        <v>0.48234246229700295</v>
      </c>
      <c r="AG19" s="29" t="s">
        <v>26</v>
      </c>
      <c r="AH19" s="30">
        <v>20</v>
      </c>
      <c r="AI19" s="30">
        <v>4</v>
      </c>
      <c r="AJ19" s="30">
        <f t="shared" si="16"/>
        <v>3.9</v>
      </c>
      <c r="AK19" s="30">
        <f t="shared" si="35"/>
        <v>0.10000000000000009</v>
      </c>
      <c r="AL19" s="30">
        <f t="shared" si="36"/>
        <v>1.0000000000000018E-2</v>
      </c>
      <c r="AM19" s="31">
        <f t="shared" si="37"/>
        <v>0.46489793241370797</v>
      </c>
      <c r="AO19" s="29" t="s">
        <v>26</v>
      </c>
      <c r="AP19" s="30">
        <v>20</v>
      </c>
      <c r="AQ19" s="30">
        <v>3</v>
      </c>
      <c r="AR19" s="30">
        <f t="shared" si="20"/>
        <v>3.9</v>
      </c>
      <c r="AS19" s="30">
        <f t="shared" si="38"/>
        <v>-0.89999999999999991</v>
      </c>
      <c r="AT19" s="30">
        <f t="shared" si="39"/>
        <v>0.80999999999999983</v>
      </c>
      <c r="AU19" s="31">
        <f t="shared" si="40"/>
        <v>0.26802848002826946</v>
      </c>
    </row>
    <row r="20" spans="1:47">
      <c r="A20" s="46" t="s">
        <v>27</v>
      </c>
      <c r="B20" s="30">
        <v>16</v>
      </c>
      <c r="C20" s="30">
        <v>3</v>
      </c>
      <c r="D20" s="30">
        <f t="shared" si="0"/>
        <v>4.4000000000000004</v>
      </c>
      <c r="E20" s="30">
        <f t="shared" si="1"/>
        <v>-1.4000000000000004</v>
      </c>
      <c r="F20" s="30">
        <f t="shared" si="2"/>
        <v>1.9600000000000011</v>
      </c>
      <c r="G20" s="31">
        <f t="shared" si="3"/>
        <v>9.4366779035897047E-2</v>
      </c>
      <c r="I20" s="46" t="s">
        <v>27</v>
      </c>
      <c r="J20" s="30">
        <v>16</v>
      </c>
      <c r="K20" s="30">
        <v>3</v>
      </c>
      <c r="L20" s="30">
        <f t="shared" si="4"/>
        <v>4.05</v>
      </c>
      <c r="M20" s="30">
        <f t="shared" si="5"/>
        <v>-1.0499999999999998</v>
      </c>
      <c r="N20" s="30">
        <f t="shared" si="6"/>
        <v>1.1024999999999996</v>
      </c>
      <c r="O20" s="31">
        <f t="shared" si="7"/>
        <v>0.21522942613905102</v>
      </c>
      <c r="Q20" s="46" t="s">
        <v>27</v>
      </c>
      <c r="R20" s="30">
        <v>16</v>
      </c>
      <c r="S20" s="30">
        <v>3</v>
      </c>
      <c r="T20" s="30">
        <f t="shared" si="8"/>
        <v>4.1500000000000004</v>
      </c>
      <c r="U20" s="30">
        <f t="shared" si="9"/>
        <v>-1.1500000000000004</v>
      </c>
      <c r="V20" s="30">
        <f t="shared" si="10"/>
        <v>1.3225000000000009</v>
      </c>
      <c r="W20" s="31">
        <f t="shared" si="11"/>
        <v>0.18038262424222684</v>
      </c>
      <c r="Y20" s="46" t="s">
        <v>27</v>
      </c>
      <c r="Z20" s="30">
        <v>16</v>
      </c>
      <c r="AA20" s="32">
        <v>4</v>
      </c>
      <c r="AB20" s="30">
        <f t="shared" si="12"/>
        <v>4.05</v>
      </c>
      <c r="AC20" s="30">
        <f t="shared" si="13"/>
        <v>-4.9999999999999822E-2</v>
      </c>
      <c r="AD20" s="30">
        <f t="shared" si="14"/>
        <v>2.4999999999999823E-3</v>
      </c>
      <c r="AE20" s="31">
        <f t="shared" si="15"/>
        <v>0.48234246229700295</v>
      </c>
      <c r="AG20" s="29" t="s">
        <v>27</v>
      </c>
      <c r="AH20" s="30">
        <v>16</v>
      </c>
      <c r="AI20" s="30">
        <v>4</v>
      </c>
      <c r="AJ20" s="30">
        <f t="shared" si="16"/>
        <v>3.9</v>
      </c>
      <c r="AK20" s="30">
        <f t="shared" si="17"/>
        <v>0.10000000000000009</v>
      </c>
      <c r="AL20" s="30">
        <f t="shared" si="18"/>
        <v>1.0000000000000018E-2</v>
      </c>
      <c r="AM20" s="31">
        <f t="shared" si="19"/>
        <v>0.46489793241370797</v>
      </c>
      <c r="AO20" s="29" t="s">
        <v>27</v>
      </c>
      <c r="AP20" s="30">
        <v>16</v>
      </c>
      <c r="AQ20" s="30">
        <v>3</v>
      </c>
      <c r="AR20" s="30">
        <f t="shared" si="20"/>
        <v>3.9</v>
      </c>
      <c r="AS20" s="30">
        <f t="shared" ref="AS20:AS30" si="41">AQ20-AR20</f>
        <v>-0.89999999999999991</v>
      </c>
      <c r="AT20" s="30">
        <f t="shared" ref="AT20:AT30" si="42">AS20^2</f>
        <v>0.80999999999999983</v>
      </c>
      <c r="AU20" s="31">
        <f t="shared" ref="AU20:AU30" si="43">NORMDIST(AQ20,AR20,$AH$29,FALSE)</f>
        <v>0.26802848002826946</v>
      </c>
    </row>
    <row r="21" spans="1:47">
      <c r="A21" s="46" t="s">
        <v>28</v>
      </c>
      <c r="B21" s="30">
        <v>19</v>
      </c>
      <c r="C21" s="30">
        <v>5</v>
      </c>
      <c r="D21" s="30">
        <f t="shared" si="0"/>
        <v>4.4000000000000004</v>
      </c>
      <c r="E21" s="30">
        <f t="shared" si="1"/>
        <v>0.59999999999999964</v>
      </c>
      <c r="F21" s="30">
        <f t="shared" si="2"/>
        <v>0.3599999999999996</v>
      </c>
      <c r="G21" s="31">
        <f t="shared" si="3"/>
        <v>0.38552132206479001</v>
      </c>
      <c r="I21" s="46" t="s">
        <v>28</v>
      </c>
      <c r="J21" s="30">
        <v>19</v>
      </c>
      <c r="K21" s="30">
        <v>5</v>
      </c>
      <c r="L21" s="30">
        <f t="shared" si="4"/>
        <v>4.05</v>
      </c>
      <c r="M21" s="30">
        <f t="shared" si="5"/>
        <v>0.95000000000000018</v>
      </c>
      <c r="N21" s="30">
        <f t="shared" si="6"/>
        <v>0.9025000000000003</v>
      </c>
      <c r="O21" s="31">
        <f t="shared" si="7"/>
        <v>0.24924159926511888</v>
      </c>
      <c r="Q21" s="46" t="s">
        <v>28</v>
      </c>
      <c r="R21" s="30">
        <v>19</v>
      </c>
      <c r="S21" s="30">
        <v>5</v>
      </c>
      <c r="T21" s="30">
        <f t="shared" si="8"/>
        <v>4.1500000000000004</v>
      </c>
      <c r="U21" s="30">
        <f t="shared" si="9"/>
        <v>0.84999999999999964</v>
      </c>
      <c r="V21" s="30">
        <f t="shared" si="10"/>
        <v>0.72249999999999936</v>
      </c>
      <c r="W21" s="31">
        <f t="shared" si="11"/>
        <v>0.28408217700978311</v>
      </c>
      <c r="Y21" s="46" t="s">
        <v>28</v>
      </c>
      <c r="Z21" s="30">
        <v>19</v>
      </c>
      <c r="AA21" s="30">
        <v>5</v>
      </c>
      <c r="AB21" s="30">
        <f t="shared" si="12"/>
        <v>4.05</v>
      </c>
      <c r="AC21" s="30">
        <f t="shared" si="13"/>
        <v>0.95000000000000018</v>
      </c>
      <c r="AD21" s="30">
        <f t="shared" si="14"/>
        <v>0.9025000000000003</v>
      </c>
      <c r="AE21" s="31">
        <f t="shared" si="15"/>
        <v>0.24924159926511888</v>
      </c>
      <c r="AG21" s="29" t="s">
        <v>28</v>
      </c>
      <c r="AH21" s="30">
        <v>19</v>
      </c>
      <c r="AI21" s="30">
        <v>4</v>
      </c>
      <c r="AJ21" s="30">
        <f t="shared" si="16"/>
        <v>3.9</v>
      </c>
      <c r="AK21" s="30">
        <f t="shared" si="17"/>
        <v>0.10000000000000009</v>
      </c>
      <c r="AL21" s="30">
        <f t="shared" si="18"/>
        <v>1.0000000000000018E-2</v>
      </c>
      <c r="AM21" s="31">
        <f t="shared" si="19"/>
        <v>0.46489793241370797</v>
      </c>
      <c r="AO21" s="29" t="s">
        <v>28</v>
      </c>
      <c r="AP21" s="30">
        <v>19</v>
      </c>
      <c r="AQ21" s="30">
        <v>5</v>
      </c>
      <c r="AR21" s="30">
        <f t="shared" si="20"/>
        <v>3.9</v>
      </c>
      <c r="AS21" s="30">
        <f t="shared" si="41"/>
        <v>1.1000000000000001</v>
      </c>
      <c r="AT21" s="30">
        <f t="shared" si="42"/>
        <v>1.2100000000000002</v>
      </c>
      <c r="AU21" s="31">
        <f t="shared" si="43"/>
        <v>0.20351321162924749</v>
      </c>
    </row>
    <row r="22" spans="1:47" ht="15.75" thickBot="1">
      <c r="A22" s="48" t="s">
        <v>29</v>
      </c>
      <c r="B22" s="34">
        <v>20</v>
      </c>
      <c r="C22" s="34">
        <v>4</v>
      </c>
      <c r="D22" s="34">
        <f t="shared" si="0"/>
        <v>4.4000000000000004</v>
      </c>
      <c r="E22" s="34">
        <f t="shared" si="1"/>
        <v>-0.40000000000000036</v>
      </c>
      <c r="F22" s="34">
        <f t="shared" si="2"/>
        <v>0.16000000000000028</v>
      </c>
      <c r="G22" s="35">
        <f t="shared" si="3"/>
        <v>0.45967624549797254</v>
      </c>
      <c r="I22" s="48" t="s">
        <v>29</v>
      </c>
      <c r="J22" s="34">
        <v>20</v>
      </c>
      <c r="K22" s="34">
        <v>4</v>
      </c>
      <c r="L22" s="34">
        <f t="shared" si="4"/>
        <v>4.05</v>
      </c>
      <c r="M22" s="34">
        <f t="shared" si="5"/>
        <v>-4.9999999999999822E-2</v>
      </c>
      <c r="N22" s="34">
        <f t="shared" si="6"/>
        <v>2.4999999999999823E-3</v>
      </c>
      <c r="O22" s="35">
        <f t="shared" si="7"/>
        <v>0.48234246229700295</v>
      </c>
      <c r="Q22" s="48" t="s">
        <v>29</v>
      </c>
      <c r="R22" s="34">
        <v>20</v>
      </c>
      <c r="S22" s="34">
        <v>4</v>
      </c>
      <c r="T22" s="34">
        <f t="shared" si="8"/>
        <v>4.1500000000000004</v>
      </c>
      <c r="U22" s="34">
        <f t="shared" si="9"/>
        <v>-0.15000000000000036</v>
      </c>
      <c r="V22" s="34">
        <f t="shared" si="10"/>
        <v>2.2500000000000107E-2</v>
      </c>
      <c r="W22" s="35">
        <f t="shared" si="11"/>
        <v>0.48257870664766261</v>
      </c>
      <c r="Y22" s="48" t="s">
        <v>29</v>
      </c>
      <c r="Z22" s="34">
        <v>20</v>
      </c>
      <c r="AA22" s="34">
        <v>3</v>
      </c>
      <c r="AB22" s="34">
        <f t="shared" si="12"/>
        <v>4.05</v>
      </c>
      <c r="AC22" s="34">
        <f t="shared" si="13"/>
        <v>-1.0499999999999998</v>
      </c>
      <c r="AD22" s="34">
        <f t="shared" si="14"/>
        <v>1.1024999999999996</v>
      </c>
      <c r="AE22" s="35">
        <f t="shared" si="15"/>
        <v>0.21522942613905102</v>
      </c>
      <c r="AG22" s="33" t="s">
        <v>29</v>
      </c>
      <c r="AH22" s="34">
        <v>20</v>
      </c>
      <c r="AI22" s="34">
        <v>4</v>
      </c>
      <c r="AJ22" s="34">
        <f t="shared" si="16"/>
        <v>3.9</v>
      </c>
      <c r="AK22" s="34">
        <f t="shared" si="17"/>
        <v>0.10000000000000009</v>
      </c>
      <c r="AL22" s="34">
        <f t="shared" si="18"/>
        <v>1.0000000000000018E-2</v>
      </c>
      <c r="AM22" s="35">
        <f t="shared" si="19"/>
        <v>0.46489793241370797</v>
      </c>
      <c r="AO22" s="33" t="s">
        <v>29</v>
      </c>
      <c r="AP22" s="34">
        <v>20</v>
      </c>
      <c r="AQ22" s="34">
        <v>1</v>
      </c>
      <c r="AR22" s="34">
        <f t="shared" si="20"/>
        <v>3.9</v>
      </c>
      <c r="AS22" s="34">
        <f t="shared" si="41"/>
        <v>-2.9</v>
      </c>
      <c r="AT22" s="34">
        <f t="shared" si="42"/>
        <v>8.41</v>
      </c>
      <c r="AU22" s="35">
        <f t="shared" si="43"/>
        <v>1.432196365174413E-3</v>
      </c>
    </row>
    <row r="23" spans="1:47" ht="15.75" thickBot="1">
      <c r="A23" s="36" t="s">
        <v>36</v>
      </c>
      <c r="B23" s="37"/>
      <c r="C23" s="24">
        <f>SUM(C3:C22)</f>
        <v>88</v>
      </c>
      <c r="D23" s="24"/>
      <c r="E23" s="37"/>
      <c r="F23" s="24">
        <f>SUM(F3:F22)</f>
        <v>10.799999999999999</v>
      </c>
      <c r="G23" s="38"/>
      <c r="I23" s="13" t="s">
        <v>36</v>
      </c>
      <c r="J23" s="14"/>
      <c r="K23" s="34">
        <f>SUM(K3:K22)</f>
        <v>81</v>
      </c>
      <c r="L23" s="34"/>
      <c r="M23" s="14"/>
      <c r="N23" s="34">
        <f>SUM(N3:N22)</f>
        <v>12.949999999999994</v>
      </c>
      <c r="O23" s="35"/>
      <c r="Q23" s="13" t="s">
        <v>36</v>
      </c>
      <c r="R23" s="14"/>
      <c r="S23" s="34">
        <f>SUM(S3:S22)</f>
        <v>83</v>
      </c>
      <c r="T23" s="34"/>
      <c r="U23" s="14"/>
      <c r="V23" s="34">
        <f>SUM(V3:V22)</f>
        <v>12.550000000000004</v>
      </c>
      <c r="W23" s="35"/>
      <c r="Y23" s="13" t="s">
        <v>36</v>
      </c>
      <c r="Z23" s="14"/>
      <c r="AA23" s="34">
        <f>SUM(AA3:AA22)</f>
        <v>81</v>
      </c>
      <c r="AB23" s="34"/>
      <c r="AC23" s="14"/>
      <c r="AD23" s="34">
        <f>SUM(AD3:AD22)</f>
        <v>12.949999999999994</v>
      </c>
      <c r="AE23" s="35"/>
      <c r="AG23" s="13" t="s">
        <v>36</v>
      </c>
      <c r="AH23" s="14"/>
      <c r="AI23" s="34">
        <f>SUM(AI3:AI22)</f>
        <v>78</v>
      </c>
      <c r="AJ23" s="34"/>
      <c r="AK23" s="14"/>
      <c r="AL23" s="34">
        <f>SUM(AL3:AL22)</f>
        <v>13.8</v>
      </c>
      <c r="AM23" s="35"/>
      <c r="AO23" s="13" t="s">
        <v>36</v>
      </c>
      <c r="AP23" s="14"/>
      <c r="AQ23" s="34">
        <f>SUM(AQ3:AQ22)</f>
        <v>76</v>
      </c>
      <c r="AR23" s="34"/>
      <c r="AS23" s="14"/>
      <c r="AT23" s="34">
        <f>SUM(AT3:AT22)</f>
        <v>31.400000000000002</v>
      </c>
      <c r="AU23" s="35"/>
    </row>
    <row r="24" spans="1:47" ht="15.75" thickBot="1"/>
    <row r="25" spans="1:47">
      <c r="A25" s="39" t="s">
        <v>37</v>
      </c>
      <c r="B25" s="40">
        <f>COUNT(C3:C22)</f>
        <v>20</v>
      </c>
      <c r="I25" s="39" t="s">
        <v>37</v>
      </c>
      <c r="J25" s="40">
        <f>COUNT(K3:K22)</f>
        <v>20</v>
      </c>
      <c r="Q25" s="39" t="s">
        <v>37</v>
      </c>
      <c r="R25" s="40">
        <f>COUNT(S3:S22)</f>
        <v>20</v>
      </c>
      <c r="Y25" s="39" t="s">
        <v>37</v>
      </c>
      <c r="Z25" s="40">
        <f>COUNT(AA3:AA22)</f>
        <v>20</v>
      </c>
      <c r="AG25" s="39" t="s">
        <v>37</v>
      </c>
      <c r="AH25" s="40">
        <f>COUNT(AI3:AI22)</f>
        <v>20</v>
      </c>
      <c r="AO25" s="39" t="s">
        <v>37</v>
      </c>
      <c r="AP25" s="40">
        <f>COUNT(AQ3:AQ22)</f>
        <v>20</v>
      </c>
    </row>
    <row r="26" spans="1:47">
      <c r="A26" s="41" t="s">
        <v>38</v>
      </c>
      <c r="B26" s="42">
        <f>B25-1</f>
        <v>19</v>
      </c>
      <c r="I26" s="41" t="s">
        <v>38</v>
      </c>
      <c r="J26" s="42">
        <f>J25-1</f>
        <v>19</v>
      </c>
      <c r="Q26" s="41" t="s">
        <v>38</v>
      </c>
      <c r="R26" s="42">
        <f>R25-1</f>
        <v>19</v>
      </c>
      <c r="Y26" s="41" t="s">
        <v>38</v>
      </c>
      <c r="Z26" s="42">
        <f>Z25-1</f>
        <v>19</v>
      </c>
      <c r="AG26" s="41" t="s">
        <v>38</v>
      </c>
      <c r="AH26" s="42">
        <f>AH25-1</f>
        <v>19</v>
      </c>
      <c r="AO26" s="41" t="s">
        <v>38</v>
      </c>
      <c r="AP26" s="42">
        <f>AP25-1</f>
        <v>19</v>
      </c>
    </row>
    <row r="27" spans="1:47">
      <c r="A27" s="41" t="s">
        <v>39</v>
      </c>
      <c r="B27" s="42">
        <f>C23/B25</f>
        <v>4.4000000000000004</v>
      </c>
      <c r="I27" s="41" t="s">
        <v>39</v>
      </c>
      <c r="J27" s="42">
        <f>K23/J25</f>
        <v>4.05</v>
      </c>
      <c r="Q27" s="41" t="s">
        <v>39</v>
      </c>
      <c r="R27" s="42">
        <f>S23/R25</f>
        <v>4.1500000000000004</v>
      </c>
      <c r="Y27" s="41" t="s">
        <v>39</v>
      </c>
      <c r="Z27" s="42">
        <f>AA23/Z25</f>
        <v>4.05</v>
      </c>
      <c r="AG27" s="41" t="s">
        <v>39</v>
      </c>
      <c r="AH27" s="42">
        <f>AI23/AH25</f>
        <v>3.9</v>
      </c>
      <c r="AO27" s="41" t="s">
        <v>39</v>
      </c>
      <c r="AP27" s="42">
        <f>AQ23/AP25</f>
        <v>3.8</v>
      </c>
    </row>
    <row r="28" spans="1:47">
      <c r="A28" s="41" t="s">
        <v>40</v>
      </c>
      <c r="B28" s="43">
        <f>F23/B26</f>
        <v>0.56842105263157894</v>
      </c>
      <c r="I28" s="41" t="s">
        <v>40</v>
      </c>
      <c r="J28" s="42">
        <f>N23/J26</f>
        <v>0.68157894736842073</v>
      </c>
      <c r="Q28" s="41" t="s">
        <v>40</v>
      </c>
      <c r="R28" s="42">
        <f>V23/R26</f>
        <v>0.66052631578947396</v>
      </c>
      <c r="Y28" s="41" t="s">
        <v>40</v>
      </c>
      <c r="Z28" s="42">
        <f>AD23/Z26</f>
        <v>0.68157894736842073</v>
      </c>
      <c r="AG28" s="41" t="s">
        <v>40</v>
      </c>
      <c r="AH28" s="42">
        <f>AL23/AH26</f>
        <v>0.72631578947368425</v>
      </c>
      <c r="AO28" s="41" t="s">
        <v>40</v>
      </c>
      <c r="AP28" s="42">
        <f>AT23/AP26</f>
        <v>1.6526315789473685</v>
      </c>
    </row>
    <row r="29" spans="1:47">
      <c r="A29" s="41" t="s">
        <v>41</v>
      </c>
      <c r="B29" s="43">
        <f>SQRT(B28)</f>
        <v>0.75393703492505193</v>
      </c>
      <c r="I29" s="41" t="s">
        <v>41</v>
      </c>
      <c r="J29" s="42">
        <f>SQRT(J28)</f>
        <v>0.82557794748189628</v>
      </c>
      <c r="Q29" s="41" t="s">
        <v>41</v>
      </c>
      <c r="R29" s="42">
        <f>SQRT(R28)</f>
        <v>0.81272770088724922</v>
      </c>
      <c r="Y29" s="41" t="s">
        <v>41</v>
      </c>
      <c r="Z29" s="42">
        <f>SQRT(Z28)</f>
        <v>0.82557794748189628</v>
      </c>
      <c r="AG29" s="41" t="s">
        <v>41</v>
      </c>
      <c r="AH29" s="42">
        <f>SQRT(AH28)</f>
        <v>0.85224162622679034</v>
      </c>
      <c r="AO29" s="41" t="s">
        <v>41</v>
      </c>
      <c r="AP29" s="42">
        <f>SQRT(AP28)</f>
        <v>1.2855471904785791</v>
      </c>
    </row>
    <row r="30" spans="1:47" ht="15.75" thickBot="1">
      <c r="A30" s="44" t="s">
        <v>42</v>
      </c>
      <c r="B30" s="45">
        <f>AVERAGE(B3:B22)</f>
        <v>18</v>
      </c>
      <c r="I30" s="44" t="s">
        <v>42</v>
      </c>
      <c r="J30" s="45">
        <f>AVERAGE(J3:J22)</f>
        <v>18</v>
      </c>
      <c r="Q30" s="44" t="s">
        <v>42</v>
      </c>
      <c r="R30" s="45">
        <f>AVERAGE(R3:R22)</f>
        <v>18</v>
      </c>
      <c r="Y30" s="44" t="s">
        <v>42</v>
      </c>
      <c r="Z30" s="45">
        <f>AVERAGE(Z3:Z22)</f>
        <v>18</v>
      </c>
      <c r="AG30" s="44" t="s">
        <v>42</v>
      </c>
      <c r="AH30" s="45">
        <f>AVERAGE(AH3:AH22)</f>
        <v>18</v>
      </c>
      <c r="AO30" s="44" t="s">
        <v>42</v>
      </c>
      <c r="AP30" s="45">
        <f>AVERAGE(AP3:AP22)</f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8"/>
  <dimension ref="A1:I28"/>
  <sheetViews>
    <sheetView showGridLines="0" topLeftCell="A3" workbookViewId="0">
      <selection activeCell="G16" sqref="G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27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16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 t="s">
        <v>8</v>
      </c>
      <c r="G13" s="4"/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 t="s">
        <v>8</v>
      </c>
      <c r="G15" s="4"/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 t="s">
        <v>8</v>
      </c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17"/>
  <dimension ref="A1:I28"/>
  <sheetViews>
    <sheetView showGridLines="0" topLeftCell="A3" workbookViewId="0">
      <selection activeCell="G16" sqref="G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26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20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 t="s">
        <v>8</v>
      </c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/>
      <c r="H14" s="4" t="s">
        <v>8</v>
      </c>
      <c r="I14" s="12"/>
    </row>
    <row r="15" spans="1:9" ht="16.5">
      <c r="A15" s="7"/>
      <c r="B15" s="9"/>
      <c r="C15" s="9" t="s">
        <v>6</v>
      </c>
      <c r="D15" s="4"/>
      <c r="E15" s="4"/>
      <c r="F15" s="4" t="s">
        <v>8</v>
      </c>
      <c r="G15" s="4"/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 t="s">
        <v>8</v>
      </c>
      <c r="G18" s="4"/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16"/>
  <dimension ref="A1:I28"/>
  <sheetViews>
    <sheetView showGridLines="0" topLeftCell="A3" workbookViewId="0">
      <selection activeCell="H16" sqref="H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25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19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 t="s">
        <v>8</v>
      </c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/>
      <c r="H14" s="4" t="s">
        <v>8</v>
      </c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/>
      <c r="H16" s="4" t="s">
        <v>8</v>
      </c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"/>
  <dimension ref="A1:I28"/>
  <sheetViews>
    <sheetView showGridLines="0" topLeftCell="A3" workbookViewId="0">
      <selection activeCell="C4" sqref="C4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24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19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 t="s">
        <v>8</v>
      </c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 t="s">
        <v>8</v>
      </c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 t="s">
        <v>8</v>
      </c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2"/>
  <dimension ref="A1:I28"/>
  <sheetViews>
    <sheetView showGridLines="0" topLeftCell="A3" workbookViewId="0">
      <selection activeCell="G16" sqref="G16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43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16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 t="s">
        <v>8</v>
      </c>
      <c r="G13" s="4"/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 t="s">
        <v>8</v>
      </c>
      <c r="G17" s="4"/>
      <c r="H17" s="4"/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 t="s">
        <v>8</v>
      </c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3"/>
  <dimension ref="A1:I28"/>
  <sheetViews>
    <sheetView showGridLines="0" topLeftCell="A3" workbookViewId="0">
      <selection activeCell="C4" sqref="C4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23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20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 t="s">
        <v>8</v>
      </c>
      <c r="H13" s="4"/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 t="s">
        <v>8</v>
      </c>
      <c r="H14" s="4"/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 t="s">
        <v>8</v>
      </c>
      <c r="H15" s="4"/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 t="s">
        <v>8</v>
      </c>
      <c r="H16" s="4"/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/>
      <c r="H17" s="4" t="s">
        <v>8</v>
      </c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/>
      <c r="H18" s="4" t="s">
        <v>8</v>
      </c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4"/>
  <dimension ref="A1:I28"/>
  <sheetViews>
    <sheetView showGridLines="0" topLeftCell="A3" workbookViewId="0">
      <selection activeCell="C4" sqref="C4"/>
    </sheetView>
  </sheetViews>
  <sheetFormatPr baseColWidth="10" defaultRowHeight="15"/>
  <cols>
    <col min="3" max="3" width="66.140625" customWidth="1"/>
    <col min="4" max="8" width="5.7109375" customWidth="1"/>
  </cols>
  <sheetData>
    <row r="1" spans="1:9" ht="61.5">
      <c r="A1" s="6"/>
      <c r="B1" s="19" t="s">
        <v>9</v>
      </c>
      <c r="C1" s="19"/>
      <c r="D1" s="19"/>
      <c r="E1" s="19"/>
      <c r="F1" s="19"/>
      <c r="G1" s="19"/>
      <c r="H1" s="19"/>
      <c r="I1" s="16"/>
    </row>
    <row r="2" spans="1:9" ht="61.5">
      <c r="A2" s="7"/>
      <c r="B2" s="8"/>
      <c r="C2" s="8"/>
      <c r="D2" s="8"/>
      <c r="E2" s="8"/>
      <c r="F2" s="8"/>
      <c r="G2" s="8"/>
      <c r="H2" s="8"/>
      <c r="I2" s="12"/>
    </row>
    <row r="3" spans="1:9" ht="16.5">
      <c r="A3" s="7"/>
      <c r="B3" s="9"/>
      <c r="C3" s="9"/>
      <c r="D3" s="9"/>
      <c r="E3" s="9"/>
      <c r="F3" s="9"/>
      <c r="G3" s="9"/>
      <c r="H3" s="9"/>
      <c r="I3" s="12"/>
    </row>
    <row r="4" spans="1:9" ht="16.5">
      <c r="A4" s="7"/>
      <c r="B4" s="10" t="s">
        <v>0</v>
      </c>
      <c r="C4" s="1" t="s">
        <v>22</v>
      </c>
      <c r="D4" s="9"/>
      <c r="E4" s="9"/>
      <c r="F4" s="9"/>
      <c r="G4" s="9"/>
      <c r="H4" s="9"/>
      <c r="I4" s="12"/>
    </row>
    <row r="5" spans="1:9" ht="16.5">
      <c r="A5" s="7"/>
      <c r="B5" s="10" t="s">
        <v>1</v>
      </c>
      <c r="C5" s="1">
        <v>17</v>
      </c>
      <c r="D5" s="9"/>
      <c r="E5" s="9"/>
      <c r="F5" s="9"/>
      <c r="G5" s="9"/>
      <c r="H5" s="9"/>
      <c r="I5" s="12"/>
    </row>
    <row r="6" spans="1:9" ht="16.5">
      <c r="A6" s="7"/>
      <c r="B6" s="10" t="s">
        <v>2</v>
      </c>
      <c r="C6" s="2">
        <v>41908</v>
      </c>
      <c r="D6" s="9"/>
      <c r="E6" s="9"/>
      <c r="F6" s="9"/>
      <c r="G6" s="9"/>
      <c r="H6" s="9"/>
      <c r="I6" s="12"/>
    </row>
    <row r="7" spans="1:9" ht="16.5">
      <c r="A7" s="7"/>
      <c r="B7" s="17"/>
      <c r="C7" s="5"/>
      <c r="D7" s="9"/>
      <c r="E7" s="9"/>
      <c r="F7" s="9"/>
      <c r="G7" s="9"/>
      <c r="H7" s="9"/>
      <c r="I7" s="12"/>
    </row>
    <row r="8" spans="1:9" ht="16.5">
      <c r="A8" s="7"/>
      <c r="B8" s="9"/>
      <c r="C8" s="9"/>
      <c r="D8" s="9"/>
      <c r="E8" s="9"/>
      <c r="F8" s="9"/>
      <c r="G8" s="9"/>
      <c r="H8" s="9"/>
      <c r="I8" s="12"/>
    </row>
    <row r="9" spans="1:9" ht="16.5">
      <c r="A9" s="20" t="s">
        <v>4</v>
      </c>
      <c r="B9" s="21"/>
      <c r="C9" s="21"/>
      <c r="D9" s="21"/>
      <c r="E9" s="21"/>
      <c r="F9" s="21"/>
      <c r="G9" s="21"/>
      <c r="H9" s="21"/>
      <c r="I9" s="22"/>
    </row>
    <row r="10" spans="1:9" ht="16.5">
      <c r="A10" s="7"/>
      <c r="B10" s="9"/>
      <c r="C10" s="9"/>
      <c r="D10" s="9"/>
      <c r="E10" s="9"/>
      <c r="F10" s="9"/>
      <c r="G10" s="9"/>
      <c r="H10" s="9"/>
      <c r="I10" s="12"/>
    </row>
    <row r="11" spans="1:9" ht="16.5">
      <c r="A11" s="7"/>
      <c r="B11" s="9"/>
      <c r="C11" s="9"/>
      <c r="D11" s="9"/>
      <c r="E11" s="9"/>
      <c r="F11" s="9"/>
      <c r="G11" s="9"/>
      <c r="H11" s="9"/>
      <c r="I11" s="12"/>
    </row>
    <row r="12" spans="1:9" ht="23.25">
      <c r="A12" s="7"/>
      <c r="B12" s="9"/>
      <c r="C12" s="18" t="s">
        <v>10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12"/>
    </row>
    <row r="13" spans="1:9" ht="16.5">
      <c r="A13" s="7"/>
      <c r="B13" s="9"/>
      <c r="C13" s="9" t="s">
        <v>3</v>
      </c>
      <c r="D13" s="4"/>
      <c r="E13" s="4"/>
      <c r="F13" s="4"/>
      <c r="G13" s="4"/>
      <c r="H13" s="4" t="s">
        <v>8</v>
      </c>
      <c r="I13" s="12"/>
    </row>
    <row r="14" spans="1:9" ht="16.5">
      <c r="A14" s="7"/>
      <c r="B14" s="9"/>
      <c r="C14" s="9" t="s">
        <v>5</v>
      </c>
      <c r="D14" s="4"/>
      <c r="E14" s="4"/>
      <c r="F14" s="4"/>
      <c r="G14" s="4"/>
      <c r="H14" s="4" t="s">
        <v>8</v>
      </c>
      <c r="I14" s="12"/>
    </row>
    <row r="15" spans="1:9" ht="16.5">
      <c r="A15" s="7"/>
      <c r="B15" s="9"/>
      <c r="C15" s="9" t="s">
        <v>6</v>
      </c>
      <c r="D15" s="4"/>
      <c r="E15" s="4"/>
      <c r="F15" s="4"/>
      <c r="G15" s="4"/>
      <c r="H15" s="4" t="s">
        <v>8</v>
      </c>
      <c r="I15" s="12"/>
    </row>
    <row r="16" spans="1:9" ht="16.5">
      <c r="A16" s="7"/>
      <c r="B16" s="9"/>
      <c r="C16" s="9" t="s">
        <v>7</v>
      </c>
      <c r="D16" s="4"/>
      <c r="E16" s="4"/>
      <c r="F16" s="4"/>
      <c r="G16" s="4"/>
      <c r="H16" s="4" t="s">
        <v>8</v>
      </c>
      <c r="I16" s="12"/>
    </row>
    <row r="17" spans="1:9" ht="16.5">
      <c r="A17" s="7"/>
      <c r="B17" s="9"/>
      <c r="C17" s="9" t="s">
        <v>18</v>
      </c>
      <c r="D17" s="4"/>
      <c r="E17" s="4"/>
      <c r="F17" s="4"/>
      <c r="G17" s="4"/>
      <c r="H17" s="4" t="s">
        <v>8</v>
      </c>
      <c r="I17" s="12"/>
    </row>
    <row r="18" spans="1:9" ht="16.5">
      <c r="A18" s="7"/>
      <c r="B18" s="9"/>
      <c r="C18" s="9" t="s">
        <v>19</v>
      </c>
      <c r="D18" s="4"/>
      <c r="E18" s="4"/>
      <c r="F18" s="4"/>
      <c r="G18" s="4" t="s">
        <v>8</v>
      </c>
      <c r="H18" s="4"/>
      <c r="I18" s="12"/>
    </row>
    <row r="19" spans="1:9">
      <c r="A19" s="7"/>
      <c r="B19" s="11"/>
      <c r="C19" s="11"/>
      <c r="D19" s="11"/>
      <c r="E19" s="11"/>
      <c r="F19" s="11"/>
      <c r="G19" s="11"/>
      <c r="H19" s="11"/>
      <c r="I19" s="12"/>
    </row>
    <row r="20" spans="1:9">
      <c r="A20" s="7"/>
      <c r="B20" s="11"/>
      <c r="C20" s="11"/>
      <c r="D20" s="11"/>
      <c r="E20" s="11"/>
      <c r="F20" s="11"/>
      <c r="G20" s="11"/>
      <c r="H20" s="11"/>
      <c r="I20" s="12"/>
    </row>
    <row r="21" spans="1:9">
      <c r="A21" s="7"/>
      <c r="B21" s="11"/>
      <c r="C21" s="11"/>
      <c r="D21" s="11"/>
      <c r="E21" s="11"/>
      <c r="F21" s="11"/>
      <c r="G21" s="11"/>
      <c r="H21" s="11"/>
      <c r="I21" s="12"/>
    </row>
    <row r="22" spans="1:9">
      <c r="A22" s="7"/>
      <c r="B22" s="11"/>
      <c r="C22" s="11"/>
      <c r="D22" s="11"/>
      <c r="E22" s="11"/>
      <c r="F22" s="11"/>
      <c r="G22" s="11"/>
      <c r="H22" s="11"/>
      <c r="I22" s="12"/>
    </row>
    <row r="23" spans="1:9">
      <c r="A23" s="7"/>
      <c r="B23" s="11"/>
      <c r="C23" s="11"/>
      <c r="D23" s="11"/>
      <c r="E23" s="11"/>
      <c r="F23" s="11"/>
      <c r="G23" s="11"/>
      <c r="H23" s="11"/>
      <c r="I23" s="12"/>
    </row>
    <row r="24" spans="1:9">
      <c r="A24" s="7"/>
      <c r="B24" s="11"/>
      <c r="C24" s="11"/>
      <c r="D24" s="11"/>
      <c r="E24" s="11"/>
      <c r="F24" s="11"/>
      <c r="G24" s="11"/>
      <c r="H24" s="11"/>
      <c r="I24" s="12"/>
    </row>
    <row r="25" spans="1:9">
      <c r="A25" s="7"/>
      <c r="B25" s="11"/>
      <c r="C25" s="11"/>
      <c r="D25" s="11"/>
      <c r="E25" s="11"/>
      <c r="F25" s="11"/>
      <c r="G25" s="11"/>
      <c r="H25" s="11"/>
      <c r="I25" s="12"/>
    </row>
    <row r="26" spans="1:9">
      <c r="A26" s="7"/>
      <c r="B26" s="11"/>
      <c r="C26" s="11"/>
      <c r="D26" s="11"/>
      <c r="E26" s="11"/>
      <c r="F26" s="11"/>
      <c r="G26" s="11"/>
      <c r="H26" s="11"/>
      <c r="I26" s="12"/>
    </row>
    <row r="27" spans="1:9">
      <c r="A27" s="7"/>
      <c r="B27" s="11"/>
      <c r="C27" s="11"/>
      <c r="D27" s="11"/>
      <c r="E27" s="11"/>
      <c r="F27" s="11"/>
      <c r="G27" s="11"/>
      <c r="H27" s="11"/>
      <c r="I27" s="12"/>
    </row>
    <row r="28" spans="1:9" ht="15.75" thickBot="1">
      <c r="A28" s="13"/>
      <c r="B28" s="14"/>
      <c r="C28" s="14"/>
      <c r="D28" s="14"/>
      <c r="E28" s="14"/>
      <c r="F28" s="14"/>
      <c r="G28" s="14"/>
      <c r="H28" s="14"/>
      <c r="I28" s="15"/>
    </row>
  </sheetData>
  <mergeCells count="2">
    <mergeCell ref="B1:H1"/>
    <mergeCell ref="A9:I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General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marco vargas</cp:lastModifiedBy>
  <dcterms:created xsi:type="dcterms:W3CDTF">2014-10-03T17:58:22Z</dcterms:created>
  <dcterms:modified xsi:type="dcterms:W3CDTF">2014-10-18T05:08:22Z</dcterms:modified>
</cp:coreProperties>
</file>