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de\Documents\"/>
    </mc:Choice>
  </mc:AlternateContent>
  <xr:revisionPtr revIDLastSave="0" documentId="13_ncr:1_{CEEFCB97-2272-4FF5-B88A-3407D0C1C1C0}" xr6:coauthVersionLast="36" xr6:coauthVersionMax="36" xr10:uidLastSave="{00000000-0000-0000-0000-000000000000}"/>
  <bookViews>
    <workbookView xWindow="0" yWindow="0" windowWidth="23040" windowHeight="8364" xr2:uid="{3BF87718-EEB2-4BF4-B64A-36E46C36CB22}"/>
  </bookViews>
  <sheets>
    <sheet name="Royalty Data" sheetId="1" r:id="rId1"/>
    <sheet name="Dashboard" sheetId="2" r:id="rId2"/>
    <sheet name="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I23" i="3"/>
  <c r="H23" i="3"/>
  <c r="G23" i="3"/>
  <c r="M4" i="3"/>
  <c r="N4" i="3"/>
  <c r="G8" i="1"/>
  <c r="G9" i="1"/>
  <c r="G10" i="1"/>
  <c r="G11" i="1"/>
  <c r="G12" i="1"/>
  <c r="G13" i="1"/>
  <c r="G14" i="1"/>
  <c r="G15" i="1"/>
  <c r="G16" i="1"/>
  <c r="G17" i="1"/>
  <c r="F17" i="1"/>
  <c r="K13" i="3"/>
  <c r="J4" i="3"/>
  <c r="E17" i="1"/>
  <c r="K5" i="3"/>
  <c r="K6" i="3"/>
  <c r="K7" i="3"/>
  <c r="K8" i="3"/>
  <c r="K9" i="3"/>
  <c r="K10" i="3"/>
  <c r="K11" i="3"/>
  <c r="K12" i="3"/>
  <c r="K4" i="3"/>
  <c r="J6" i="3"/>
  <c r="J7" i="3"/>
  <c r="J8" i="3"/>
  <c r="J9" i="3"/>
  <c r="J10" i="3"/>
  <c r="J11" i="3"/>
  <c r="J12" i="3"/>
  <c r="J13" i="3"/>
  <c r="J5" i="3"/>
  <c r="B6" i="2"/>
  <c r="B5" i="2"/>
  <c r="B4" i="2"/>
  <c r="D7" i="2"/>
  <c r="F9" i="1"/>
  <c r="F10" i="1"/>
  <c r="F11" i="1"/>
  <c r="F12" i="1"/>
  <c r="F13" i="1"/>
  <c r="F14" i="1"/>
  <c r="F15" i="1"/>
  <c r="F16" i="1"/>
  <c r="E9" i="1"/>
  <c r="E10" i="1"/>
  <c r="E11" i="1"/>
  <c r="E12" i="1"/>
  <c r="E13" i="1"/>
  <c r="E14" i="1"/>
  <c r="E15" i="1"/>
  <c r="E16" i="1"/>
  <c r="F8" i="1"/>
  <c r="E8" i="1"/>
  <c r="I4" i="2" l="1"/>
  <c r="I5" i="2"/>
  <c r="B7" i="2"/>
  <c r="D4" i="2" s="1"/>
  <c r="M12" i="3" l="1"/>
  <c r="N12" i="3"/>
  <c r="N6" i="3"/>
  <c r="M6" i="3"/>
  <c r="N7" i="3"/>
  <c r="M7" i="3"/>
  <c r="N8" i="3"/>
  <c r="M8" i="3"/>
  <c r="N9" i="3"/>
  <c r="M9" i="3"/>
  <c r="C5" i="2"/>
  <c r="N10" i="3"/>
  <c r="M10" i="3"/>
  <c r="M11" i="3"/>
  <c r="N11" i="3"/>
  <c r="N5" i="3"/>
  <c r="M5" i="3"/>
  <c r="N13" i="3"/>
  <c r="M13" i="3"/>
  <c r="C4" i="2"/>
  <c r="C6" i="2"/>
  <c r="I6" i="2"/>
  <c r="D5" i="2"/>
  <c r="D6" i="2"/>
  <c r="C7" i="2" l="1"/>
</calcChain>
</file>

<file path=xl/sharedStrings.xml><?xml version="1.0" encoding="utf-8"?>
<sst xmlns="http://schemas.openxmlformats.org/spreadsheetml/2006/main" count="107" uniqueCount="60">
  <si>
    <t>Artist</t>
  </si>
  <si>
    <t>Type of Creation</t>
  </si>
  <si>
    <t>AI Provider</t>
  </si>
  <si>
    <t>Streams</t>
  </si>
  <si>
    <t>Human Share ($)</t>
  </si>
  <si>
    <t>AI Provider Share ($)</t>
  </si>
  <si>
    <t>Total Royalties ($)</t>
  </si>
  <si>
    <t>Dizzy DROS</t>
  </si>
  <si>
    <t>Human Only</t>
  </si>
  <si>
    <t>N/A</t>
  </si>
  <si>
    <t>Amr Diab</t>
  </si>
  <si>
    <t>Tamer Hosny</t>
  </si>
  <si>
    <t>Manal</t>
  </si>
  <si>
    <t>Rima Yussef</t>
  </si>
  <si>
    <t>Abeer Nehme</t>
  </si>
  <si>
    <t>Suno Pop Track</t>
  </si>
  <si>
    <t>AI Only</t>
  </si>
  <si>
    <t>Suno.io</t>
  </si>
  <si>
    <t>Udio Synthwave</t>
  </si>
  <si>
    <t>Udio</t>
  </si>
  <si>
    <t>Hybrid Flow</t>
  </si>
  <si>
    <t>Hybrid (Human + AI)</t>
  </si>
  <si>
    <t>FusionWave</t>
  </si>
  <si>
    <t>TOTAL</t>
  </si>
  <si>
    <t>Content Type</t>
  </si>
  <si>
    <t>Total Streams</t>
  </si>
  <si>
    <t>% of Total Revenue</t>
  </si>
  <si>
    <t>Hybrid</t>
  </si>
  <si>
    <r>
      <rPr>
        <u/>
        <sz val="11"/>
        <color theme="1"/>
        <rFont val="Calibri"/>
        <family val="2"/>
        <scheme val="minor"/>
      </rPr>
      <t>📊</t>
    </r>
    <r>
      <rPr>
        <b/>
        <u/>
        <sz val="11"/>
        <color theme="1"/>
        <rFont val="Calibri"/>
        <family val="2"/>
        <scheme val="minor"/>
      </rPr>
      <t xml:space="preserve"> Summary by Content Type</t>
    </r>
  </si>
  <si>
    <t>Category</t>
  </si>
  <si>
    <t>Amount ($)</t>
  </si>
  <si>
    <t>Total Human Artist Revenue</t>
  </si>
  <si>
    <t>Total AI Provider Revenue</t>
  </si>
  <si>
    <t>Total Revenue</t>
  </si>
  <si>
    <r>
      <t xml:space="preserve">💰 </t>
    </r>
    <r>
      <rPr>
        <b/>
        <u/>
        <sz val="11"/>
        <color theme="1"/>
        <rFont val="Calibri"/>
        <family val="2"/>
        <scheme val="minor"/>
      </rPr>
      <t>Revenue Distribution</t>
    </r>
  </si>
  <si>
    <t>1-Year Growth Rate</t>
  </si>
  <si>
    <t>5-Year Growth Rate</t>
  </si>
  <si>
    <t>Justification</t>
  </si>
  <si>
    <t>+75% (15% compound)</t>
  </si>
  <si>
    <t>Stable growth of traditional streaming</t>
  </si>
  <si>
    <t>+400% (80% compound)</t>
  </si>
  <si>
    <t>Explosive adoption of generative AI</t>
  </si>
  <si>
    <t>+200% (40% compound)</t>
  </si>
  <si>
    <t>Future standard of the music industry</t>
  </si>
  <si>
    <t>Type</t>
  </si>
  <si>
    <t>Current Streams</t>
  </si>
  <si>
    <t>Growth Rate (1Y)</t>
  </si>
  <si>
    <t>1Y Streams</t>
  </si>
  <si>
    <t>5Y Streams</t>
  </si>
  <si>
    <t>Current Royalties</t>
  </si>
  <si>
    <t>1Y Royalties</t>
  </si>
  <si>
    <t>5Y Royalties</t>
  </si>
  <si>
    <t>Hybrid ( Human + AI )</t>
  </si>
  <si>
    <t>Current Total Streams</t>
  </si>
  <si>
    <t>Current Total Revenue</t>
  </si>
  <si>
    <t>1Y Projected Revenue</t>
  </si>
  <si>
    <t>5Y Projected Revenue</t>
  </si>
  <si>
    <r>
      <rPr>
        <u/>
        <sz val="11"/>
        <color theme="1"/>
        <rFont val="Calibri"/>
        <family val="2"/>
        <scheme val="minor"/>
      </rPr>
      <t xml:space="preserve">📊 </t>
    </r>
    <r>
      <rPr>
        <b/>
        <u/>
        <sz val="11"/>
        <color theme="1"/>
        <rFont val="Calibri"/>
        <family val="2"/>
        <scheme val="minor"/>
      </rPr>
      <t>Detailed Projections Table</t>
    </r>
  </si>
  <si>
    <r>
      <t xml:space="preserve">💰 </t>
    </r>
    <r>
      <rPr>
        <b/>
        <u/>
        <sz val="11"/>
        <color theme="1"/>
        <rFont val="Calibri"/>
        <family val="2"/>
        <scheme val="minor"/>
      </rPr>
      <t>Summary Projections by Content Type</t>
    </r>
  </si>
  <si>
    <t>📈 Growth Rate by Content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</si>
</sst>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top"/>
    </xf>
    <xf numFmtId="44" fontId="0" fillId="2" borderId="0" xfId="0" applyNumberFormat="1" applyFill="1"/>
    <xf numFmtId="0" fontId="2" fillId="2" borderId="0" xfId="0" applyFont="1" applyFill="1"/>
    <xf numFmtId="2" fontId="0" fillId="2" borderId="0" xfId="0" applyNumberFormat="1" applyFill="1"/>
    <xf numFmtId="9" fontId="0" fillId="2" borderId="0" xfId="2" applyFont="1" applyFill="1"/>
    <xf numFmtId="44" fontId="0" fillId="2" borderId="0" xfId="1" applyFont="1" applyFill="1"/>
    <xf numFmtId="0" fontId="0" fillId="2" borderId="0" xfId="0" applyFill="1" applyAlignment="1"/>
    <xf numFmtId="0" fontId="5" fillId="2" borderId="0" xfId="0" applyFont="1" applyFill="1" applyAlignment="1"/>
    <xf numFmtId="0" fontId="0" fillId="2" borderId="1" xfId="0" applyFont="1" applyFill="1" applyBorder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3" formatCode="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3" formatCode="0%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Content Type</a:t>
            </a:r>
          </a:p>
        </c:rich>
      </c:tx>
      <c:layout>
        <c:manualLayout>
          <c:xMode val="edge"/>
          <c:yMode val="edge"/>
          <c:x val="6.3714637146371447E-2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350553505535055E-2"/>
          <c:y val="0.22763910761154857"/>
          <c:w val="0.72534842277556633"/>
          <c:h val="0.70569422572178475"/>
        </c:manualLayout>
      </c:layout>
      <c:pie3DChart>
        <c:varyColors val="1"/>
        <c:ser>
          <c:idx val="0"/>
          <c:order val="0"/>
          <c:tx>
            <c:strRef>
              <c:f>Dashboard!$C$3</c:f>
              <c:strCache>
                <c:ptCount val="1"/>
                <c:pt idx="0">
                  <c:v>Total Royalties 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362-407F-8183-8A44DE281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362-407F-8183-8A44DE281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362-407F-8183-8A44DE281EF1}"/>
              </c:ext>
            </c:extLst>
          </c:dPt>
          <c:dLbls>
            <c:dLbl>
              <c:idx val="1"/>
              <c:layout>
                <c:manualLayout>
                  <c:x val="-0.13795013123359581"/>
                  <c:y val="0.117580198308544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62-407F-8183-8A44DE281EF1}"/>
                </c:ext>
              </c:extLst>
            </c:dLbl>
            <c:dLbl>
              <c:idx val="2"/>
              <c:layout>
                <c:manualLayout>
                  <c:x val="0.30007965056028513"/>
                  <c:y val="8.08424467774861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62-407F-8183-8A44DE281E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Dashboard!$A$4:$A$6</c:f>
              <c:strCache>
                <c:ptCount val="3"/>
                <c:pt idx="0">
                  <c:v>Human Only</c:v>
                </c:pt>
                <c:pt idx="1">
                  <c:v>AI Only</c:v>
                </c:pt>
                <c:pt idx="2">
                  <c:v>Hybrid</c:v>
                </c:pt>
              </c:strCache>
            </c:strRef>
          </c:cat>
          <c:val>
            <c:numRef>
              <c:f>Dashboard!$C$4:$C$6</c:f>
              <c:numCache>
                <c:formatCode>_("$"* #,##0.00_);_("$"* \(#,##0.00\);_("$"* "-"??_);_(@_)</c:formatCode>
                <c:ptCount val="3"/>
                <c:pt idx="0">
                  <c:v>71844.258000000002</c:v>
                </c:pt>
                <c:pt idx="1">
                  <c:v>15589.085999999999</c:v>
                </c:pt>
                <c:pt idx="2">
                  <c:v>13796.693600000001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07F-8183-8A44DE281EF1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Streams by Artist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'Royalty Data'!$D$7</c:f>
              <c:strCache>
                <c:ptCount val="1"/>
                <c:pt idx="0">
                  <c:v>Streams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'Royalty Data'!$A$8:$A$17</c:f>
              <c:strCache>
                <c:ptCount val="10"/>
                <c:pt idx="0">
                  <c:v>Dizzy DROS</c:v>
                </c:pt>
                <c:pt idx="1">
                  <c:v>Amr Diab</c:v>
                </c:pt>
                <c:pt idx="2">
                  <c:v>Tamer Hosny</c:v>
                </c:pt>
                <c:pt idx="3">
                  <c:v>Manal</c:v>
                </c:pt>
                <c:pt idx="4">
                  <c:v>Rima Yussef</c:v>
                </c:pt>
                <c:pt idx="5">
                  <c:v>Abeer Nehme</c:v>
                </c:pt>
                <c:pt idx="6">
                  <c:v>Suno Pop Track</c:v>
                </c:pt>
                <c:pt idx="7">
                  <c:v>Udio Synthwave</c:v>
                </c:pt>
                <c:pt idx="8">
                  <c:v>Hybrid Flow</c:v>
                </c:pt>
                <c:pt idx="9">
                  <c:v>FusionWave</c:v>
                </c:pt>
              </c:strCache>
            </c:strRef>
          </c:cat>
          <c:val>
            <c:numRef>
              <c:f>'Royalty Data'!$D$8:$D$17</c:f>
              <c:numCache>
                <c:formatCode>General</c:formatCode>
                <c:ptCount val="10"/>
                <c:pt idx="0">
                  <c:v>5833912</c:v>
                </c:pt>
                <c:pt idx="1">
                  <c:v>4709805</c:v>
                </c:pt>
                <c:pt idx="2">
                  <c:v>2807113</c:v>
                </c:pt>
                <c:pt idx="3">
                  <c:v>3554301</c:v>
                </c:pt>
                <c:pt idx="4">
                  <c:v>3372427</c:v>
                </c:pt>
                <c:pt idx="5">
                  <c:v>3670528</c:v>
                </c:pt>
                <c:pt idx="6">
                  <c:v>7359791</c:v>
                </c:pt>
                <c:pt idx="7">
                  <c:v>8229295</c:v>
                </c:pt>
                <c:pt idx="8">
                  <c:v>16039336</c:v>
                </c:pt>
                <c:pt idx="9">
                  <c:v>18452398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3-4B6F-8995-B4924610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095168"/>
        <c:axId val="380851744"/>
      </c:barChart>
      <c:catAx>
        <c:axId val="11700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51744"/>
        <c:crosses val="autoZero"/>
        <c:auto val="1"/>
        <c:lblAlgn val="ctr"/>
        <c:lblOffset val="100"/>
        <c:noMultiLvlLbl val="0"/>
      </c:catAx>
      <c:valAx>
        <c:axId val="3808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Revenue Split (Human vs AI Provider)</a:t>
            </a:r>
            <a:endParaRPr lang="en-US" b="1"/>
          </a:p>
        </c:rich>
      </c:tx>
      <c:layout>
        <c:manualLayout>
          <c:xMode val="edge"/>
          <c:yMode val="edge"/>
          <c:x val="0.18995122484689417"/>
          <c:y val="2.8409090909090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'Royalty Data'!$E$7</c:f>
              <c:strCache>
                <c:ptCount val="1"/>
                <c:pt idx="0">
                  <c:v>Human Share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'Royalty Data'!$A$8:$A$17</c:f>
              <c:strCache>
                <c:ptCount val="10"/>
                <c:pt idx="0">
                  <c:v>Dizzy DROS</c:v>
                </c:pt>
                <c:pt idx="1">
                  <c:v>Amr Diab</c:v>
                </c:pt>
                <c:pt idx="2">
                  <c:v>Tamer Hosny</c:v>
                </c:pt>
                <c:pt idx="3">
                  <c:v>Manal</c:v>
                </c:pt>
                <c:pt idx="4">
                  <c:v>Rima Yussef</c:v>
                </c:pt>
                <c:pt idx="5">
                  <c:v>Abeer Nehme</c:v>
                </c:pt>
                <c:pt idx="6">
                  <c:v>Suno Pop Track</c:v>
                </c:pt>
                <c:pt idx="7">
                  <c:v>Udio Synthwave</c:v>
                </c:pt>
                <c:pt idx="8">
                  <c:v>Hybrid Flow</c:v>
                </c:pt>
                <c:pt idx="9">
                  <c:v>FusionWave</c:v>
                </c:pt>
              </c:strCache>
            </c:strRef>
          </c:cat>
          <c:val>
            <c:numRef>
              <c:f>'Royalty Data'!$E$8:$E$17</c:f>
              <c:numCache>
                <c:formatCode>_("$"* #,##0.00_);_("$"* \(#,##0.00\);_("$"* "-"??_);_(@_)</c:formatCode>
                <c:ptCount val="10"/>
                <c:pt idx="0">
                  <c:v>17501.736000000001</c:v>
                </c:pt>
                <c:pt idx="1">
                  <c:v>14129.415000000001</c:v>
                </c:pt>
                <c:pt idx="2">
                  <c:v>8421.3389999999999</c:v>
                </c:pt>
                <c:pt idx="3">
                  <c:v>10662.903</c:v>
                </c:pt>
                <c:pt idx="4">
                  <c:v>10117.281000000001</c:v>
                </c:pt>
                <c:pt idx="5">
                  <c:v>11011.584000000001</c:v>
                </c:pt>
                <c:pt idx="6">
                  <c:v>0</c:v>
                </c:pt>
                <c:pt idx="7">
                  <c:v>0</c:v>
                </c:pt>
                <c:pt idx="8">
                  <c:v>4811.8008</c:v>
                </c:pt>
                <c:pt idx="9">
                  <c:v>5535.7194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7-40B2-A528-ACDF7731421E}"/>
            </c:ext>
          </c:extLst>
        </c:ser>
        <c:ser>
          <c:idx val="1"/>
          <c:order val="1"/>
          <c:tx>
            <c:strRef>
              <c:f>'Royalty Data'!$F$7</c:f>
              <c:strCache>
                <c:ptCount val="1"/>
                <c:pt idx="0">
                  <c:v>AI Provider Share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'Royalty Data'!$A$8:$A$17</c:f>
              <c:strCache>
                <c:ptCount val="10"/>
                <c:pt idx="0">
                  <c:v>Dizzy DROS</c:v>
                </c:pt>
                <c:pt idx="1">
                  <c:v>Amr Diab</c:v>
                </c:pt>
                <c:pt idx="2">
                  <c:v>Tamer Hosny</c:v>
                </c:pt>
                <c:pt idx="3">
                  <c:v>Manal</c:v>
                </c:pt>
                <c:pt idx="4">
                  <c:v>Rima Yussef</c:v>
                </c:pt>
                <c:pt idx="5">
                  <c:v>Abeer Nehme</c:v>
                </c:pt>
                <c:pt idx="6">
                  <c:v>Suno Pop Track</c:v>
                </c:pt>
                <c:pt idx="7">
                  <c:v>Udio Synthwave</c:v>
                </c:pt>
                <c:pt idx="8">
                  <c:v>Hybrid Flow</c:v>
                </c:pt>
                <c:pt idx="9">
                  <c:v>FusionWave</c:v>
                </c:pt>
              </c:strCache>
            </c:strRef>
          </c:cat>
          <c:val>
            <c:numRef>
              <c:f>'Royalty Data'!$F$8:$F$17</c:f>
              <c:numCache>
                <c:formatCode>_("$"* #,##0.00_);_("$"* \(#,##0.00\);_("$"*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7359.7910000000002</c:v>
                </c:pt>
                <c:pt idx="7">
                  <c:v>8229.2950000000001</c:v>
                </c:pt>
                <c:pt idx="8">
                  <c:v>1603.9336000000001</c:v>
                </c:pt>
                <c:pt idx="9">
                  <c:v>1845.2398000000001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7-40B2-A528-ACDF7731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4932656"/>
        <c:axId val="250257216"/>
      </c:barChart>
      <c:catAx>
        <c:axId val="168493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57216"/>
        <c:crosses val="autoZero"/>
        <c:auto val="1"/>
        <c:lblAlgn val="ctr"/>
        <c:lblOffset val="100"/>
        <c:noMultiLvlLbl val="0"/>
      </c:catAx>
      <c:valAx>
        <c:axId val="2502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7620</xdr:rowOff>
    </xdr:from>
    <xdr:to>
      <xdr:col>17</xdr:col>
      <xdr:colOff>777240</xdr:colOff>
      <xdr:row>5</xdr:row>
      <xdr:rowOff>175260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CC800F2-5584-4486-860B-41DFEB43CF69}"/>
            </a:ext>
          </a:extLst>
        </xdr:cNvPr>
        <xdr:cNvSpPr txBox="1"/>
      </xdr:nvSpPr>
      <xdr:spPr>
        <a:xfrm>
          <a:off x="15240" y="7620"/>
          <a:ext cx="14234160" cy="108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                                                                                                      </a:t>
          </a:r>
          <a:r>
            <a:rPr lang="en-US" b="1" i="1"/>
            <a:t>⚠️</a:t>
          </a:r>
          <a:r>
            <a:rPr lang="en-US" i="1"/>
            <a:t> </a:t>
          </a:r>
          <a:r>
            <a:rPr lang="en-US" b="1" i="1">
              <a:latin typeface="Arial" panose="020B0604020202020204" pitchFamily="34" charset="0"/>
              <a:cs typeface="Arial" panose="020B0604020202020204" pitchFamily="34" charset="0"/>
            </a:rPr>
            <a:t>DISCLAIMER: SIMULATED DATA FOR DEMONSTRATION PURPOSES</a:t>
          </a:r>
        </a:p>
        <a:p>
          <a:pPr algn="l"/>
          <a:r>
            <a:rPr lang="en-US" sz="1100"/>
            <a:t>                                                                                                         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All streaming numbers and royalty figures in this file are SIMULATED and DO NOT represent real data.</a:t>
          </a:r>
        </a:p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                                                                    </a:t>
          </a:r>
        </a:p>
        <a:p>
          <a:pPr algn="l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                                                                                 This project demonstrates potential future scenarios that major music labels may face with AI-generated content.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                                                   </a:t>
          </a:r>
          <a:r>
            <a:rPr lang="en-US" sz="11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Purpose</a:t>
          </a:r>
          <a:r>
            <a:rPr lang="en-US" sz="11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Educational and portfolio demonstration for Financial Planning / Royalties Analyst positions.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10</xdr:row>
      <xdr:rowOff>0</xdr:rowOff>
    </xdr:from>
    <xdr:to>
      <xdr:col>3</xdr:col>
      <xdr:colOff>601980</xdr:colOff>
      <xdr:row>25</xdr:row>
      <xdr:rowOff>22860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1B13336-4107-4297-AE66-AB02FB22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1082040</xdr:colOff>
      <xdr:row>9</xdr:row>
      <xdr:rowOff>137160</xdr:rowOff>
    </xdr:from>
    <xdr:to>
      <xdr:col>7</xdr:col>
      <xdr:colOff>1539240</xdr:colOff>
      <xdr:row>23</xdr:row>
      <xdr:rowOff>137160</xdr:rowOff>
    </xdr:to>
    <xdr:graphicFrame macro="">
      <xdr:nvGraphicFramePr>
        <xdr:cNvPr id="10" name="Graphique 3">
          <a:extLst>
            <a:ext uri="{FF2B5EF4-FFF2-40B4-BE49-F238E27FC236}">
              <a16:creationId xmlns:a16="http://schemas.microsoft.com/office/drawing/2014/main" id="{A44B8739-4113-4C9E-969B-41AE4CAE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281940</xdr:colOff>
      <xdr:row>9</xdr:row>
      <xdr:rowOff>45720</xdr:rowOff>
    </xdr:from>
    <xdr:to>
      <xdr:col>17</xdr:col>
      <xdr:colOff>525780</xdr:colOff>
      <xdr:row>23</xdr:row>
      <xdr:rowOff>167640</xdr:rowOff>
    </xdr:to>
    <xdr:graphicFrame macro="">
      <xdr:nvGraphicFramePr>
        <xdr:cNvPr id="11" name="Graphique 5">
          <a:extLst>
            <a:ext uri="{FF2B5EF4-FFF2-40B4-BE49-F238E27FC236}">
              <a16:creationId xmlns:a16="http://schemas.microsoft.com/office/drawing/2014/main" id="{2AFCB13A-C9C7-41C7-8800-4715D50C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25F9DD-F14F-41DE-BD4D-BE9C8AD91A82}" name="Tableau3" displayName="Tableau3" ref="A7:G17" totalsRowShown="0" headerRowDxfId="23" dataDxfId="32">
  <autoFilter ref="A7:G17" xr:uid="{E96C7C33-F832-4FFE-901C-DB1C4CD4425B}"/>
  <tableColumns count="7">
    <tableColumn id="1" xr3:uid="{8C28D2C2-146B-4938-873A-7A4D88BAAB79}" name="Artist" dataDxfId="38"/>
    <tableColumn id="2" xr3:uid="{EA63EA34-1293-4916-91B8-16192BCE11D9}" name="Type of Creation" dataDxfId="37"/>
    <tableColumn id="3" xr3:uid="{5A37C7DD-EF87-4A6D-B382-41E47BFA355C}" name="AI Provider" dataDxfId="36"/>
    <tableColumn id="4" xr3:uid="{9492454A-2686-4CF9-8BCE-A00C3307930C}" name="Streams" dataDxfId="35"/>
    <tableColumn id="5" xr3:uid="{CEAF6857-796C-4BDA-89AC-5F574418B925}" name="Human Share ($)" dataDxfId="34">
      <calculatedColumnFormula>IF(B8="Human Only",D8*0.003, IF(B8="Hybrid (Human + AI)",D8*0.0003,0))</calculatedColumnFormula>
    </tableColumn>
    <tableColumn id="6" xr3:uid="{1AF29462-2D2B-4D1E-B170-320D4531F028}" name="AI Provider Share ($)" dataDxfId="33">
      <calculatedColumnFormula>IF(B8="AI Only",D8*0.001,IF(B8="Hybrid (Human + AI)",D8*0.0001,0))</calculatedColumnFormula>
    </tableColumn>
    <tableColumn id="7" xr3:uid="{EE212C31-A395-47F2-8580-9A9321EBB6BD}" name="Total Royalties ($)" dataDxfId="26">
      <calculatedColumnFormula>E8+F8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8F1611-A8D9-4FC3-A1DE-B4D6F7FF1F34}" name="Tableau4" displayName="Tableau4" ref="A3:D7" totalsRowShown="0" headerRowDxfId="25">
  <autoFilter ref="A3:D7" xr:uid="{4236CDBB-2240-43F7-819E-4AD1567FF34A}"/>
  <tableColumns count="4">
    <tableColumn id="1" xr3:uid="{B73AA557-3FFA-47EF-A36C-97F1B708FB47}" name="Content Type" dataDxfId="31"/>
    <tableColumn id="2" xr3:uid="{4A94065B-55B8-48A4-98A1-C1C396C1E50A}" name="Total Streams" dataDxfId="30"/>
    <tableColumn id="3" xr3:uid="{63DB67BA-9976-48E2-961E-731ECA30EA91}" name="Total Royalties ($)" dataDxfId="29" dataCellStyle="Monétaire"/>
    <tableColumn id="4" xr3:uid="{1A9BD6D7-DB7E-46D9-AC18-B255CB12EDAD}" name="% of Total Revenue" dataDxfId="28" dataCellStyle="Pourcentag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012F3A-AFC1-414C-9427-7ED9125AC553}" name="Tableau5" displayName="Tableau5" ref="H3:I6" totalsRowShown="0" headerRowDxfId="24">
  <autoFilter ref="H3:I6" xr:uid="{3AD626D4-8C37-431D-90E6-0D83BB80B693}"/>
  <tableColumns count="2">
    <tableColumn id="1" xr3:uid="{726074AD-F3B8-4650-BE11-38E034B06A6E}" name="Category"/>
    <tableColumn id="2" xr3:uid="{4E95065C-FFA6-4819-A3F6-D84D37F4670F}" name="Amount ($)" dataDxfId="27" dataCellStyle="Monétair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29FCFE-1A4E-43B5-BD19-A8B4BDF0CFA8}" name="Tableau6" displayName="Tableau6" ref="A3:D6" totalsRowShown="0" headerRowDxfId="17" dataDxfId="18">
  <autoFilter ref="A3:D6" xr:uid="{1488C729-98B1-49B9-B5D1-D501C09505F8}"/>
  <tableColumns count="4">
    <tableColumn id="1" xr3:uid="{53EF9653-94B9-4B64-93E4-F602B2C416E7}" name="Content Type" dataDxfId="22"/>
    <tableColumn id="2" xr3:uid="{2B2F781A-EF41-4F37-B231-73BE55A94A87}" name="1-Year Growth Rate" dataDxfId="21"/>
    <tableColumn id="3" xr3:uid="{B48F953B-9106-4D20-B6A7-FB0D38086A33}" name="5-Year Growth Rate" dataDxfId="20"/>
    <tableColumn id="4" xr3:uid="{D871CC03-7FE0-4927-A186-AE11CFD7A170}" name="Justification" dataDxfId="1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CCEE72-70DE-4B11-9211-E99D493B9B7B}" name="Tableau7" displayName="Tableau7" ref="F3:N13" totalsRowShown="0" headerRowDxfId="7">
  <autoFilter ref="F3:N13" xr:uid="{E1B42CFE-780E-4D40-9A8B-320B6BD016C3}"/>
  <tableColumns count="9">
    <tableColumn id="1" xr3:uid="{97E612F0-ED86-4E00-9BBA-2EB747703FA2}" name="Artist" dataDxfId="16"/>
    <tableColumn id="2" xr3:uid="{EA0EBD17-1FEB-4958-80B5-535798FB1F16}" name="Type" dataDxfId="15"/>
    <tableColumn id="3" xr3:uid="{4414A239-612C-46AD-A407-A974DF8B1225}" name="Current Streams" dataDxfId="14"/>
    <tableColumn id="4" xr3:uid="{21FE78BC-1889-4C75-B639-D980967D895A}" name="Growth Rate (1Y)" dataDxfId="13"/>
    <tableColumn id="5" xr3:uid="{134400B1-A814-4232-9796-298730E5A105}" name="1Y Streams" dataDxfId="12">
      <calculatedColumnFormula>'Royalty Data'!D8*1.15</calculatedColumnFormula>
    </tableColumn>
    <tableColumn id="6" xr3:uid="{CF7605AF-C7EE-48B5-8735-3EA74803C6D2}" name="5Y Streams" dataDxfId="11">
      <calculatedColumnFormula>'Royalty Data'!D8*1.75</calculatedColumnFormula>
    </tableColumn>
    <tableColumn id="7" xr3:uid="{DF74AAE8-AAA3-4C15-ACDF-58A4210EA616}" name="Current Royalties" dataDxfId="10" dataCellStyle="Monétaire"/>
    <tableColumn id="8" xr3:uid="{21F931FE-BC5B-490C-9585-BBDBE037D71F}" name="1Y Royalties" dataDxfId="9">
      <calculatedColumnFormula>'Royalty Data'!G8*1.15</calculatedColumnFormula>
    </tableColumn>
    <tableColumn id="9" xr3:uid="{1ACD9DCB-8F52-4C3C-A271-CC0EECE2B4B2}" name="5Y Royalties" dataDxfId="8">
      <calculatedColumnFormula>'Royalty Data'!G8*1.75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DBCF96-5B48-4BAC-A3AF-DC09F57E6D44}" name="Tableau10" displayName="Tableau10" ref="F19:J23" totalsRowShown="0" headerRowDxfId="0" dataDxfId="1" dataCellStyle="Monétaire">
  <autoFilter ref="F19:J23" xr:uid="{A6B85415-68B1-4A7F-A936-74867DDFD90B}"/>
  <tableColumns count="5">
    <tableColumn id="1" xr3:uid="{30FDA7D0-DF47-49A6-9819-860E8D69F15A}" name="Content Type" dataDxfId="6"/>
    <tableColumn id="2" xr3:uid="{D504AF93-8101-40D3-92C6-713AEDBB200E}" name="Current Total Streams" dataDxfId="5"/>
    <tableColumn id="3" xr3:uid="{E7CE4B3B-0B40-41ED-91D5-2D54B803AA1A}" name="Current Total Revenue" dataDxfId="4" dataCellStyle="Monétaire"/>
    <tableColumn id="4" xr3:uid="{2331A92B-E36F-4728-B22E-0DEE37BE8997}" name="1Y Projected Revenue" dataDxfId="3" dataCellStyle="Monétaire"/>
    <tableColumn id="5" xr3:uid="{23CDB617-E12E-4E76-9120-5B6DC42C5ADB}" name="5Y Projected Revenue" dataDxfId="2" dataCellStyle="Moné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4B08-2F67-49AD-8207-018833F073F4}">
  <dimension ref="A1:N17"/>
  <sheetViews>
    <sheetView tabSelected="1" workbookViewId="0">
      <pane ySplit="6" topLeftCell="A7" activePane="bottomLeft" state="frozen"/>
      <selection pane="bottomLeft" activeCell="A7" sqref="A7"/>
    </sheetView>
  </sheetViews>
  <sheetFormatPr baseColWidth="10" defaultRowHeight="14.4" x14ac:dyDescent="0.3"/>
  <cols>
    <col min="1" max="1" width="14.109375" style="4" bestFit="1" customWidth="1"/>
    <col min="2" max="2" width="19.33203125" style="4" bestFit="1" customWidth="1"/>
    <col min="3" max="3" width="14.77734375" style="4" bestFit="1" customWidth="1"/>
    <col min="4" max="4" width="12.21875" style="4" bestFit="1" customWidth="1"/>
    <col min="5" max="5" width="19.5546875" style="4" bestFit="1" customWidth="1"/>
    <col min="6" max="6" width="22.88671875" style="4" bestFit="1" customWidth="1"/>
    <col min="7" max="7" width="20.5546875" style="4" bestFit="1" customWidth="1"/>
    <col min="8" max="16384" width="11.5546875" style="4"/>
  </cols>
  <sheetData>
    <row r="1" spans="1:14" x14ac:dyDescent="0.3">
      <c r="A1" s="3"/>
      <c r="B1" s="4" t="s">
        <v>21</v>
      </c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3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3">
      <c r="A3" s="3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">
      <c r="A4" s="3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3">
      <c r="A5" s="3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 s="3"/>
      <c r="E6" s="5"/>
      <c r="F6" s="5"/>
      <c r="G6" s="5"/>
      <c r="H6" s="5"/>
      <c r="I6" s="5"/>
      <c r="J6" s="5"/>
      <c r="K6" s="5"/>
      <c r="L6" s="5"/>
      <c r="M6" s="5"/>
    </row>
    <row r="7" spans="1:14" x14ac:dyDescent="0.3">
      <c r="A7" s="21" t="s">
        <v>0</v>
      </c>
      <c r="B7" s="20" t="s">
        <v>1</v>
      </c>
      <c r="C7" s="20" t="s">
        <v>2</v>
      </c>
      <c r="D7" s="20" t="s">
        <v>3</v>
      </c>
      <c r="E7" s="20" t="s">
        <v>4</v>
      </c>
      <c r="F7" s="20" t="s">
        <v>5</v>
      </c>
      <c r="G7" s="20" t="s">
        <v>6</v>
      </c>
      <c r="H7" s="5"/>
      <c r="I7" s="5"/>
      <c r="J7" s="5"/>
    </row>
    <row r="8" spans="1:14" x14ac:dyDescent="0.3">
      <c r="A8" s="4" t="s">
        <v>7</v>
      </c>
      <c r="B8" s="4" t="s">
        <v>8</v>
      </c>
      <c r="C8" s="4" t="s">
        <v>9</v>
      </c>
      <c r="D8" s="4">
        <v>5833912</v>
      </c>
      <c r="E8" s="6">
        <f>IF(B8="Human Only",D8*0.003, IF(B8="Hybrid (Human + AI)",D8*0.0003,0))</f>
        <v>17501.736000000001</v>
      </c>
      <c r="F8" s="6">
        <f>IF(B8="AI Only",D8*0.001,IF(B8="Hybrid (Human + AI)",D8*0.0001,0))</f>
        <v>0</v>
      </c>
      <c r="G8" s="6">
        <f>E8+F8</f>
        <v>17501.736000000001</v>
      </c>
    </row>
    <row r="9" spans="1:14" x14ac:dyDescent="0.3">
      <c r="A9" s="4" t="s">
        <v>10</v>
      </c>
      <c r="B9" s="4" t="s">
        <v>8</v>
      </c>
      <c r="C9" s="4" t="s">
        <v>9</v>
      </c>
      <c r="D9" s="4">
        <v>4709805</v>
      </c>
      <c r="E9" s="6">
        <f>IF(B9="Human Only",D9*0.003, IF(B9="Hybrid (Human + AI)",D9*0.0003,0))</f>
        <v>14129.415000000001</v>
      </c>
      <c r="F9" s="6">
        <f>IF(B9="AI Only",D9*0.001,IF(B9="Hybrid (Human + AI)",D9*0.0001,0))</f>
        <v>0</v>
      </c>
      <c r="G9" s="6">
        <f>E9+F9</f>
        <v>14129.415000000001</v>
      </c>
    </row>
    <row r="10" spans="1:14" x14ac:dyDescent="0.3">
      <c r="A10" s="4" t="s">
        <v>11</v>
      </c>
      <c r="B10" s="4" t="s">
        <v>8</v>
      </c>
      <c r="C10" s="4" t="s">
        <v>9</v>
      </c>
      <c r="D10" s="4">
        <v>2807113</v>
      </c>
      <c r="E10" s="6">
        <f>IF(B10="Human Only",D10*0.003, IF(B10="Hybrid (Human + AI)",D10*0.0003,0))</f>
        <v>8421.3389999999999</v>
      </c>
      <c r="F10" s="6">
        <f>IF(B10="AI Only",D10*0.001,IF(B10="Hybrid (Human + AI)",D10*0.0001,0))</f>
        <v>0</v>
      </c>
      <c r="G10" s="6">
        <f>E10+F10</f>
        <v>8421.3389999999999</v>
      </c>
    </row>
    <row r="11" spans="1:14" x14ac:dyDescent="0.3">
      <c r="A11" s="4" t="s">
        <v>12</v>
      </c>
      <c r="B11" s="4" t="s">
        <v>8</v>
      </c>
      <c r="C11" s="4" t="s">
        <v>9</v>
      </c>
      <c r="D11" s="4">
        <v>3554301</v>
      </c>
      <c r="E11" s="6">
        <f>IF(B11="Human Only",D11*0.003, IF(B11="Hybrid (Human + AI)",D11*0.0003,0))</f>
        <v>10662.903</v>
      </c>
      <c r="F11" s="6">
        <f>IF(B11="AI Only",D11*0.001,IF(B11="Hybrid (Human + AI)",D11*0.0001,0))</f>
        <v>0</v>
      </c>
      <c r="G11" s="6">
        <f>E11+F11</f>
        <v>10662.903</v>
      </c>
    </row>
    <row r="12" spans="1:14" x14ac:dyDescent="0.3">
      <c r="A12" s="4" t="s">
        <v>13</v>
      </c>
      <c r="B12" s="4" t="s">
        <v>8</v>
      </c>
      <c r="C12" s="4" t="s">
        <v>9</v>
      </c>
      <c r="D12" s="4">
        <v>3372427</v>
      </c>
      <c r="E12" s="6">
        <f>IF(B12="Human Only",D12*0.003, IF(B12="Hybrid (Human + AI)",D12*0.0003,0))</f>
        <v>10117.281000000001</v>
      </c>
      <c r="F12" s="6">
        <f>IF(B12="AI Only",D12*0.001,IF(B12="Hybrid (Human + AI)",D12*0.0001,0))</f>
        <v>0</v>
      </c>
      <c r="G12" s="6">
        <f>E12+F12</f>
        <v>10117.281000000001</v>
      </c>
    </row>
    <row r="13" spans="1:14" x14ac:dyDescent="0.3">
      <c r="A13" s="4" t="s">
        <v>14</v>
      </c>
      <c r="B13" s="4" t="s">
        <v>8</v>
      </c>
      <c r="C13" s="4" t="s">
        <v>9</v>
      </c>
      <c r="D13" s="4">
        <v>3670528</v>
      </c>
      <c r="E13" s="6">
        <f>IF(B13="Human Only",D13*0.003, IF(B13="Hybrid (Human + AI)",D13*0.0003,0))</f>
        <v>11011.584000000001</v>
      </c>
      <c r="F13" s="6">
        <f>IF(B13="AI Only",D13*0.001,IF(B13="Hybrid (Human + AI)",D13*0.0001,0))</f>
        <v>0</v>
      </c>
      <c r="G13" s="6">
        <f>E13+F13</f>
        <v>11011.584000000001</v>
      </c>
    </row>
    <row r="14" spans="1:14" x14ac:dyDescent="0.3">
      <c r="A14" s="4" t="s">
        <v>15</v>
      </c>
      <c r="B14" s="4" t="s">
        <v>16</v>
      </c>
      <c r="C14" s="4" t="s">
        <v>17</v>
      </c>
      <c r="D14" s="4">
        <v>7359791</v>
      </c>
      <c r="E14" s="6">
        <f>IF(B14="Human Only",D14*0.003, IF(B14="Hybrid (Human + AI)",D14*0.0003,0))</f>
        <v>0</v>
      </c>
      <c r="F14" s="6">
        <f>IF(B14="AI Only",D14*0.001,IF(B14="Hybrid (Human + AI)",D14*0.0001,0))</f>
        <v>7359.7910000000002</v>
      </c>
      <c r="G14" s="6">
        <f>E14+F14</f>
        <v>7359.7910000000002</v>
      </c>
    </row>
    <row r="15" spans="1:14" x14ac:dyDescent="0.3">
      <c r="A15" s="4" t="s">
        <v>18</v>
      </c>
      <c r="B15" s="4" t="s">
        <v>16</v>
      </c>
      <c r="C15" s="4" t="s">
        <v>19</v>
      </c>
      <c r="D15" s="4">
        <v>8229295</v>
      </c>
      <c r="E15" s="6">
        <f>IF(B15="Human Only",D15*0.003, IF(B15="Hybrid (Human + AI)",D15*0.0003,0))</f>
        <v>0</v>
      </c>
      <c r="F15" s="6">
        <f>IF(B15="AI Only",D15*0.001,IF(B15="Hybrid (Human + AI)",D15*0.0001,0))</f>
        <v>8229.2950000000001</v>
      </c>
      <c r="G15" s="6">
        <f>E15+F15</f>
        <v>8229.2950000000001</v>
      </c>
    </row>
    <row r="16" spans="1:14" x14ac:dyDescent="0.3">
      <c r="A16" s="4" t="s">
        <v>20</v>
      </c>
      <c r="B16" s="4" t="s">
        <v>21</v>
      </c>
      <c r="C16" s="4" t="s">
        <v>17</v>
      </c>
      <c r="D16" s="4">
        <v>16039336</v>
      </c>
      <c r="E16" s="6">
        <f>IF(B16="Human Only",D16*0.003, IF(B16="Hybrid (Human + AI)",D16*0.0003,0))</f>
        <v>4811.8008</v>
      </c>
      <c r="F16" s="6">
        <f>IF(B16="AI Only",D16*0.001,IF(B16="Hybrid (Human + AI)",D16*0.0001,0))</f>
        <v>1603.9336000000001</v>
      </c>
      <c r="G16" s="6">
        <f>E16+F16</f>
        <v>6415.7344000000003</v>
      </c>
    </row>
    <row r="17" spans="1:7" x14ac:dyDescent="0.3">
      <c r="A17" s="4" t="s">
        <v>22</v>
      </c>
      <c r="B17" s="4" t="s">
        <v>21</v>
      </c>
      <c r="C17" s="4" t="s">
        <v>19</v>
      </c>
      <c r="D17" s="4">
        <v>18452398</v>
      </c>
      <c r="E17" s="6">
        <f>IF(B17="Human Only",D17*0.003, IF(B17="Hybrid (Human + AI)",D17*0.0003,0))</f>
        <v>5535.7194</v>
      </c>
      <c r="F17" s="6">
        <f>IF(B17="AI Only",D17*0.001,IF(B17="Hybrid (Human + AI)",D17*0.0001,0))</f>
        <v>1845.2398000000001</v>
      </c>
      <c r="G17" s="6">
        <f>E17+F17</f>
        <v>7380.9592000000002</v>
      </c>
    </row>
  </sheetData>
  <dataValidations count="1">
    <dataValidation type="list" showInputMessage="1" showErrorMessage="1" sqref="B1:B1048576" xr:uid="{F26F4D55-0BC5-40B2-A1F3-65C601FE1E8B}">
      <formula1>"Human Only,AI Only,Hybrid (Human + AI)"</formula1>
    </dataValidation>
  </dataValidations>
  <pageMargins left="0.7" right="0.7" top="0.75" bottom="0.75" header="0.3" footer="0.3"/>
  <pageSetup orientation="portrait" r:id="rId1"/>
  <ignoredErrors>
    <ignoredError sqref="B7" listDataValidatio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7693-0CB0-4966-BA55-4DB28E5D53E7}">
  <dimension ref="A1:M13"/>
  <sheetViews>
    <sheetView workbookViewId="0">
      <selection sqref="A1:D2"/>
    </sheetView>
  </sheetViews>
  <sheetFormatPr baseColWidth="10" defaultRowHeight="14.4" x14ac:dyDescent="0.3"/>
  <cols>
    <col min="1" max="1" width="16.77734375" style="4" bestFit="1" customWidth="1"/>
    <col min="2" max="2" width="16.88671875" style="4" bestFit="1" customWidth="1"/>
    <col min="3" max="3" width="20.5546875" style="4" bestFit="1" customWidth="1"/>
    <col min="4" max="4" width="21.6640625" style="4" bestFit="1" customWidth="1"/>
    <col min="5" max="7" width="11.5546875" style="4"/>
    <col min="8" max="8" width="23.88671875" style="4" bestFit="1" customWidth="1"/>
    <col min="9" max="9" width="12.5546875" style="4" customWidth="1"/>
    <col min="10" max="16384" width="11.5546875" style="4"/>
  </cols>
  <sheetData>
    <row r="1" spans="1:13" x14ac:dyDescent="0.3">
      <c r="A1" s="18" t="s">
        <v>28</v>
      </c>
      <c r="B1" s="18"/>
      <c r="C1" s="18"/>
      <c r="D1" s="18"/>
      <c r="H1" s="17" t="s">
        <v>34</v>
      </c>
      <c r="I1" s="17"/>
      <c r="J1" s="12"/>
      <c r="K1" s="11"/>
      <c r="L1" s="11"/>
      <c r="M1" s="1"/>
    </row>
    <row r="2" spans="1:13" x14ac:dyDescent="0.3">
      <c r="A2" s="18"/>
      <c r="B2" s="18"/>
      <c r="C2" s="18"/>
      <c r="D2" s="18"/>
      <c r="H2" s="17"/>
      <c r="I2" s="17"/>
    </row>
    <row r="3" spans="1:13" x14ac:dyDescent="0.3">
      <c r="A3" s="20" t="s">
        <v>24</v>
      </c>
      <c r="B3" s="20" t="s">
        <v>25</v>
      </c>
      <c r="C3" s="20" t="s">
        <v>6</v>
      </c>
      <c r="D3" s="20" t="s">
        <v>26</v>
      </c>
      <c r="H3" s="20" t="s">
        <v>29</v>
      </c>
      <c r="I3" s="20" t="s">
        <v>30</v>
      </c>
    </row>
    <row r="4" spans="1:13" x14ac:dyDescent="0.3">
      <c r="A4" s="4" t="s">
        <v>8</v>
      </c>
      <c r="B4" s="4">
        <f>SUMIF('Royalty Data'!B:B,"Human Only",'Royalty Data'!D:D)</f>
        <v>23948086</v>
      </c>
      <c r="C4" s="10">
        <f>SUMIF('Royalty Data'!B:B,"Human Only",'Royalty Data'!G:G)</f>
        <v>71844.258000000002</v>
      </c>
      <c r="D4" s="9">
        <f>B4/B7</f>
        <v>0.32349641908797083</v>
      </c>
      <c r="E4" s="6"/>
      <c r="F4" s="6"/>
      <c r="H4" s="4" t="s">
        <v>31</v>
      </c>
      <c r="I4" s="10">
        <f>SUMIF('Royalty Data'!B:B,"Human Only",'Royalty Data'!E:E)+SUMIF('Royalty Data'!B:B,"Hybrid (Human + AI)",'Royalty Data'!E:E)</f>
        <v>82191.778200000001</v>
      </c>
    </row>
    <row r="5" spans="1:13" x14ac:dyDescent="0.3">
      <c r="A5" s="4" t="s">
        <v>16</v>
      </c>
      <c r="B5" s="4">
        <f>SUMIF('Royalty Data'!B:B,"AI Only",'Royalty Data'!D:D)</f>
        <v>15589086</v>
      </c>
      <c r="C5" s="10">
        <f>SUMIF('Royalty Data'!B:B,"AI Only",'Royalty Data'!G:G)</f>
        <v>15589.085999999999</v>
      </c>
      <c r="D5" s="9">
        <f>B5/B7</f>
        <v>0.21058106680652555</v>
      </c>
      <c r="E5" s="6"/>
      <c r="F5" s="6"/>
      <c r="H5" s="4" t="s">
        <v>32</v>
      </c>
      <c r="I5" s="10">
        <f>SUMIF('Royalty Data'!B:B,"AI Only",'Royalty Data'!F:F)+SUMIF('Royalty Data'!B:B,"Hybrid (Human + AI)",'Royalty Data'!F:F)</f>
        <v>19038.259399999999</v>
      </c>
    </row>
    <row r="6" spans="1:13" x14ac:dyDescent="0.3">
      <c r="A6" s="4" t="s">
        <v>27</v>
      </c>
      <c r="B6" s="4">
        <f>SUMIF('Royalty Data'!B:B,"Hybrid (Human + AI)",'Royalty Data'!D:D)</f>
        <v>34491734</v>
      </c>
      <c r="C6" s="10">
        <f>SUMIF('Royalty Data'!B:B,"Hybrid (Human + AI)",'Royalty Data'!G:G)</f>
        <v>13796.693600000001</v>
      </c>
      <c r="D6" s="9">
        <f>B6/B7</f>
        <v>0.46592251410550362</v>
      </c>
      <c r="E6" s="6"/>
      <c r="F6" s="6"/>
      <c r="H6" s="7" t="s">
        <v>33</v>
      </c>
      <c r="I6" s="10">
        <f>SUM('Royalty Data'!G:G)</f>
        <v>101230.0376</v>
      </c>
    </row>
    <row r="7" spans="1:13" x14ac:dyDescent="0.3">
      <c r="A7" s="7" t="s">
        <v>23</v>
      </c>
      <c r="B7" s="4">
        <f>SUM(B4:B6)</f>
        <v>74028906</v>
      </c>
      <c r="C7" s="10">
        <f>SUM(C4:C6)</f>
        <v>101230.0376</v>
      </c>
      <c r="D7" s="9">
        <f>1</f>
        <v>1</v>
      </c>
      <c r="E7" s="6"/>
      <c r="F7" s="6"/>
    </row>
    <row r="8" spans="1:13" x14ac:dyDescent="0.3">
      <c r="D8" s="8"/>
      <c r="E8" s="6"/>
      <c r="F8" s="6"/>
    </row>
    <row r="9" spans="1:13" x14ac:dyDescent="0.3">
      <c r="D9" s="8"/>
      <c r="E9" s="6"/>
      <c r="F9" s="6"/>
    </row>
    <row r="10" spans="1:13" x14ac:dyDescent="0.3">
      <c r="D10" s="8"/>
      <c r="E10" s="6"/>
      <c r="F10" s="6"/>
    </row>
    <row r="11" spans="1:13" x14ac:dyDescent="0.3">
      <c r="D11" s="8"/>
      <c r="E11" s="6"/>
      <c r="F11" s="6"/>
    </row>
    <row r="12" spans="1:13" x14ac:dyDescent="0.3">
      <c r="D12" s="8"/>
      <c r="E12" s="6"/>
      <c r="F12" s="6"/>
    </row>
    <row r="13" spans="1:13" x14ac:dyDescent="0.3">
      <c r="D13" s="8"/>
      <c r="E13" s="6"/>
      <c r="F13" s="6"/>
    </row>
  </sheetData>
  <mergeCells count="2">
    <mergeCell ref="A1:D2"/>
    <mergeCell ref="H1:I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59F92-848C-46A5-B082-75383529A0FF}">
  <dimension ref="A1:N23"/>
  <sheetViews>
    <sheetView workbookViewId="0">
      <selection sqref="A1:D2"/>
    </sheetView>
  </sheetViews>
  <sheetFormatPr baseColWidth="10" defaultRowHeight="14.4" x14ac:dyDescent="0.3"/>
  <cols>
    <col min="1" max="1" width="17.21875" style="4" bestFit="1" customWidth="1"/>
    <col min="2" max="3" width="21.77734375" style="4" bestFit="1" customWidth="1"/>
    <col min="4" max="4" width="32.21875" style="4" bestFit="1" customWidth="1"/>
    <col min="5" max="5" width="11.5546875" style="4"/>
    <col min="6" max="6" width="17.21875" style="4" bestFit="1" customWidth="1"/>
    <col min="7" max="7" width="21.109375" style="4" customWidth="1"/>
    <col min="8" max="8" width="21.6640625" style="4" customWidth="1"/>
    <col min="9" max="10" width="21.21875" style="4" customWidth="1"/>
    <col min="11" max="11" width="12.5546875" style="4" bestFit="1" customWidth="1"/>
    <col min="12" max="12" width="17.21875" style="4" customWidth="1"/>
    <col min="13" max="14" width="12.88671875" style="4" customWidth="1"/>
    <col min="15" max="16384" width="11.5546875" style="4"/>
  </cols>
  <sheetData>
    <row r="1" spans="1:14" x14ac:dyDescent="0.3">
      <c r="A1" s="18" t="s">
        <v>59</v>
      </c>
      <c r="B1" s="18"/>
      <c r="C1" s="18"/>
      <c r="D1" s="18"/>
      <c r="F1" s="16" t="s">
        <v>57</v>
      </c>
      <c r="G1" s="2"/>
      <c r="H1" s="2"/>
      <c r="I1" s="2"/>
      <c r="J1" s="2"/>
      <c r="K1" s="2"/>
      <c r="L1" s="2"/>
      <c r="M1" s="2"/>
      <c r="N1" s="2"/>
    </row>
    <row r="2" spans="1:14" x14ac:dyDescent="0.3">
      <c r="A2" s="18"/>
      <c r="B2" s="18"/>
      <c r="C2" s="18"/>
      <c r="D2" s="18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 s="19" t="s">
        <v>24</v>
      </c>
      <c r="B3" s="19" t="s">
        <v>35</v>
      </c>
      <c r="C3" s="19" t="s">
        <v>36</v>
      </c>
      <c r="D3" s="19" t="s">
        <v>37</v>
      </c>
      <c r="F3" s="19" t="s">
        <v>0</v>
      </c>
      <c r="G3" s="19" t="s">
        <v>44</v>
      </c>
      <c r="H3" s="19" t="s">
        <v>45</v>
      </c>
      <c r="I3" s="19" t="s">
        <v>46</v>
      </c>
      <c r="J3" s="19" t="s">
        <v>47</v>
      </c>
      <c r="K3" s="19" t="s">
        <v>48</v>
      </c>
      <c r="L3" s="19" t="s">
        <v>49</v>
      </c>
      <c r="M3" s="19" t="s">
        <v>50</v>
      </c>
      <c r="N3" s="19" t="s">
        <v>51</v>
      </c>
    </row>
    <row r="4" spans="1:14" x14ac:dyDescent="0.3">
      <c r="A4" s="4" t="s">
        <v>8</v>
      </c>
      <c r="B4" s="14">
        <v>0.15</v>
      </c>
      <c r="C4" s="4" t="s">
        <v>38</v>
      </c>
      <c r="D4" s="4" t="s">
        <v>39</v>
      </c>
      <c r="F4" s="4" t="s">
        <v>7</v>
      </c>
      <c r="G4" s="4" t="s">
        <v>8</v>
      </c>
      <c r="H4" s="13">
        <v>5833912</v>
      </c>
      <c r="I4" s="14">
        <v>0.15</v>
      </c>
      <c r="J4" s="4">
        <f>'Royalty Data'!D8*1.15</f>
        <v>6708998.7999999998</v>
      </c>
      <c r="K4" s="4">
        <f>'Royalty Data'!D8*1.75</f>
        <v>10209346</v>
      </c>
      <c r="L4" s="10">
        <v>17501.736000000001</v>
      </c>
      <c r="M4" s="6">
        <f>'Royalty Data'!G8*1.15</f>
        <v>20126.9964</v>
      </c>
      <c r="N4" s="6">
        <f>'Royalty Data'!G8*1.75</f>
        <v>30628.038</v>
      </c>
    </row>
    <row r="5" spans="1:14" x14ac:dyDescent="0.3">
      <c r="A5" s="4" t="s">
        <v>16</v>
      </c>
      <c r="B5" s="14">
        <v>0.8</v>
      </c>
      <c r="C5" s="4" t="s">
        <v>40</v>
      </c>
      <c r="D5" s="4" t="s">
        <v>41</v>
      </c>
      <c r="F5" s="4" t="s">
        <v>10</v>
      </c>
      <c r="G5" s="4" t="s">
        <v>8</v>
      </c>
      <c r="H5" s="13">
        <v>4709805</v>
      </c>
      <c r="I5" s="14">
        <v>0.15</v>
      </c>
      <c r="J5" s="4">
        <f>'Royalty Data'!D9*1.15</f>
        <v>5416275.75</v>
      </c>
      <c r="K5" s="4">
        <f>'Royalty Data'!D9*1.75</f>
        <v>8242158.75</v>
      </c>
      <c r="L5" s="10">
        <v>14129.415000000001</v>
      </c>
      <c r="M5" s="6">
        <f>'Royalty Data'!G9*1.15</f>
        <v>16248.82725</v>
      </c>
      <c r="N5" s="6">
        <f>'Royalty Data'!G9*1.75</f>
        <v>24726.47625</v>
      </c>
    </row>
    <row r="6" spans="1:14" x14ac:dyDescent="0.3">
      <c r="A6" s="4" t="s">
        <v>21</v>
      </c>
      <c r="B6" s="14">
        <v>0.4</v>
      </c>
      <c r="C6" s="4" t="s">
        <v>42</v>
      </c>
      <c r="D6" s="4" t="s">
        <v>43</v>
      </c>
      <c r="F6" s="4" t="s">
        <v>11</v>
      </c>
      <c r="G6" s="4" t="s">
        <v>8</v>
      </c>
      <c r="H6" s="13">
        <v>2807113</v>
      </c>
      <c r="I6" s="14">
        <v>0.15</v>
      </c>
      <c r="J6" s="4">
        <f>'Royalty Data'!D10*1.15</f>
        <v>3228179.9499999997</v>
      </c>
      <c r="K6" s="4">
        <f>'Royalty Data'!D10*1.75</f>
        <v>4912447.75</v>
      </c>
      <c r="L6" s="10">
        <v>8421.3389999999999</v>
      </c>
      <c r="M6" s="6">
        <f>'Royalty Data'!G10*1.15</f>
        <v>9684.5398499999992</v>
      </c>
      <c r="N6" s="6">
        <f>'Royalty Data'!G10*1.75</f>
        <v>14737.34325</v>
      </c>
    </row>
    <row r="7" spans="1:14" x14ac:dyDescent="0.3">
      <c r="F7" s="4" t="s">
        <v>12</v>
      </c>
      <c r="G7" s="4" t="s">
        <v>8</v>
      </c>
      <c r="H7" s="13">
        <v>3554301</v>
      </c>
      <c r="I7" s="14">
        <v>0.15</v>
      </c>
      <c r="J7" s="4">
        <f>'Royalty Data'!D11*1.15</f>
        <v>4087446.15</v>
      </c>
      <c r="K7" s="4">
        <f>'Royalty Data'!D11*1.75</f>
        <v>6220026.75</v>
      </c>
      <c r="L7" s="10">
        <v>10662.903</v>
      </c>
      <c r="M7" s="6">
        <f>'Royalty Data'!G11*1.15</f>
        <v>12262.338449999999</v>
      </c>
      <c r="N7" s="6">
        <f>'Royalty Data'!G11*1.75</f>
        <v>18660.080249999999</v>
      </c>
    </row>
    <row r="8" spans="1:14" x14ac:dyDescent="0.3">
      <c r="F8" s="4" t="s">
        <v>13</v>
      </c>
      <c r="G8" s="4" t="s">
        <v>8</v>
      </c>
      <c r="H8" s="13">
        <v>3372427</v>
      </c>
      <c r="I8" s="14">
        <v>0.15</v>
      </c>
      <c r="J8" s="4">
        <f>'Royalty Data'!D12*1.15</f>
        <v>3878291.05</v>
      </c>
      <c r="K8" s="4">
        <f>'Royalty Data'!D12*1.75</f>
        <v>5901747.25</v>
      </c>
      <c r="L8" s="10">
        <v>10117.281000000001</v>
      </c>
      <c r="M8" s="6">
        <f>'Royalty Data'!G12*1.15</f>
        <v>11634.873149999999</v>
      </c>
      <c r="N8" s="6">
        <f>'Royalty Data'!G12*1.75</f>
        <v>17705.241750000001</v>
      </c>
    </row>
    <row r="9" spans="1:14" x14ac:dyDescent="0.3">
      <c r="F9" s="4" t="s">
        <v>14</v>
      </c>
      <c r="G9" s="4" t="s">
        <v>8</v>
      </c>
      <c r="H9" s="13">
        <v>3670528</v>
      </c>
      <c r="I9" s="14">
        <v>0.15</v>
      </c>
      <c r="J9" s="4">
        <f>'Royalty Data'!D13*1.15</f>
        <v>4221107.1999999993</v>
      </c>
      <c r="K9" s="4">
        <f>'Royalty Data'!D13*1.75</f>
        <v>6423424</v>
      </c>
      <c r="L9" s="10">
        <v>11011.584000000001</v>
      </c>
      <c r="M9" s="6">
        <f>'Royalty Data'!G13*1.15</f>
        <v>12663.321599999999</v>
      </c>
      <c r="N9" s="6">
        <f>'Royalty Data'!G13*1.75</f>
        <v>19270.272000000001</v>
      </c>
    </row>
    <row r="10" spans="1:14" x14ac:dyDescent="0.3">
      <c r="F10" s="4" t="s">
        <v>15</v>
      </c>
      <c r="G10" s="4" t="s">
        <v>16</v>
      </c>
      <c r="H10" s="13">
        <v>7359791</v>
      </c>
      <c r="I10" s="14">
        <v>0.8</v>
      </c>
      <c r="J10" s="4">
        <f>'Royalty Data'!D14*1.15</f>
        <v>8463759.6499999985</v>
      </c>
      <c r="K10" s="4">
        <f>'Royalty Data'!D14*1.75</f>
        <v>12879634.25</v>
      </c>
      <c r="L10" s="10">
        <v>7359.7910000000002</v>
      </c>
      <c r="M10" s="6">
        <f>'Royalty Data'!G14*1.15</f>
        <v>8463.75965</v>
      </c>
      <c r="N10" s="6">
        <f>'Royalty Data'!G14*1.75</f>
        <v>12879.634250000001</v>
      </c>
    </row>
    <row r="11" spans="1:14" x14ac:dyDescent="0.3">
      <c r="F11" s="4" t="s">
        <v>18</v>
      </c>
      <c r="G11" s="4" t="s">
        <v>16</v>
      </c>
      <c r="H11" s="13">
        <v>8229295</v>
      </c>
      <c r="I11" s="14">
        <v>0.8</v>
      </c>
      <c r="J11" s="4">
        <f>'Royalty Data'!D15*1.15</f>
        <v>9463689.25</v>
      </c>
      <c r="K11" s="4">
        <f>'Royalty Data'!D15*1.75</f>
        <v>14401266.25</v>
      </c>
      <c r="L11" s="10">
        <v>8229.2950000000001</v>
      </c>
      <c r="M11" s="6">
        <f>'Royalty Data'!G15*1.15</f>
        <v>9463.6892499999994</v>
      </c>
      <c r="N11" s="6">
        <f>'Royalty Data'!G15*1.75</f>
        <v>14401.266250000001</v>
      </c>
    </row>
    <row r="12" spans="1:14" x14ac:dyDescent="0.3">
      <c r="F12" s="4" t="s">
        <v>20</v>
      </c>
      <c r="G12" s="4" t="s">
        <v>52</v>
      </c>
      <c r="H12" s="13">
        <v>16039336</v>
      </c>
      <c r="I12" s="14">
        <v>0.4</v>
      </c>
      <c r="J12" s="4">
        <f>'Royalty Data'!D16*1.15</f>
        <v>18445236.399999999</v>
      </c>
      <c r="K12" s="4">
        <f>'Royalty Data'!D16*1.75</f>
        <v>28068838</v>
      </c>
      <c r="L12" s="10">
        <v>6415.7344000000003</v>
      </c>
      <c r="M12" s="6">
        <f>'Royalty Data'!G16*1.15</f>
        <v>7378.0945599999995</v>
      </c>
      <c r="N12" s="6">
        <f>'Royalty Data'!G16*1.75</f>
        <v>11227.5352</v>
      </c>
    </row>
    <row r="13" spans="1:14" x14ac:dyDescent="0.3">
      <c r="F13" s="4" t="s">
        <v>22</v>
      </c>
      <c r="G13" s="4" t="s">
        <v>52</v>
      </c>
      <c r="H13" s="13">
        <v>18452398</v>
      </c>
      <c r="I13" s="14">
        <v>0.4</v>
      </c>
      <c r="J13" s="4">
        <f>'Royalty Data'!D17*1.15</f>
        <v>21220257.699999999</v>
      </c>
      <c r="K13" s="4">
        <f>'Royalty Data'!D17*1.75</f>
        <v>32291696.5</v>
      </c>
      <c r="L13" s="10">
        <v>7380.9592000000002</v>
      </c>
      <c r="M13" s="6">
        <f>'Royalty Data'!G17*1.15</f>
        <v>8488.103079999999</v>
      </c>
      <c r="N13" s="6">
        <f>'Royalty Data'!G17*1.75</f>
        <v>12916.678600000001</v>
      </c>
    </row>
    <row r="17" spans="6:12" x14ac:dyDescent="0.3">
      <c r="F17" s="17" t="s">
        <v>58</v>
      </c>
      <c r="G17" s="17"/>
      <c r="H17" s="17"/>
      <c r="I17" s="17"/>
      <c r="J17" s="17"/>
      <c r="K17" s="11"/>
      <c r="L17" s="6"/>
    </row>
    <row r="18" spans="6:12" x14ac:dyDescent="0.3">
      <c r="F18" s="17"/>
      <c r="G18" s="17"/>
      <c r="H18" s="17"/>
      <c r="I18" s="17"/>
      <c r="J18" s="17"/>
      <c r="L18" s="6"/>
    </row>
    <row r="19" spans="6:12" x14ac:dyDescent="0.3">
      <c r="F19" s="19" t="s">
        <v>24</v>
      </c>
      <c r="G19" s="19" t="s">
        <v>53</v>
      </c>
      <c r="H19" s="19" t="s">
        <v>54</v>
      </c>
      <c r="I19" s="19" t="s">
        <v>55</v>
      </c>
      <c r="J19" s="19" t="s">
        <v>56</v>
      </c>
      <c r="K19" s="14"/>
      <c r="L19" s="6"/>
    </row>
    <row r="20" spans="6:12" x14ac:dyDescent="0.3">
      <c r="F20" s="4" t="s">
        <v>8</v>
      </c>
      <c r="G20" s="4">
        <v>23948086</v>
      </c>
      <c r="H20" s="10">
        <v>71844.258000000002</v>
      </c>
      <c r="I20" s="10">
        <v>82620.896699999998</v>
      </c>
      <c r="J20" s="10">
        <v>125727.4515</v>
      </c>
      <c r="K20" s="14"/>
    </row>
    <row r="21" spans="6:12" x14ac:dyDescent="0.3">
      <c r="F21" s="4" t="s">
        <v>16</v>
      </c>
      <c r="G21" s="4">
        <v>15589086</v>
      </c>
      <c r="H21" s="10">
        <v>15589.085999999999</v>
      </c>
      <c r="I21" s="10">
        <v>17927.448899999999</v>
      </c>
      <c r="J21" s="10">
        <v>27280.900500000003</v>
      </c>
      <c r="K21" s="14"/>
    </row>
    <row r="22" spans="6:12" x14ac:dyDescent="0.3">
      <c r="F22" s="4" t="s">
        <v>21</v>
      </c>
      <c r="G22" s="4">
        <v>34491734</v>
      </c>
      <c r="H22" s="10">
        <v>13796.693600000001</v>
      </c>
      <c r="I22" s="10">
        <v>15866.197639999999</v>
      </c>
      <c r="J22" s="10">
        <v>24144.213800000001</v>
      </c>
      <c r="K22" s="15"/>
    </row>
    <row r="23" spans="6:12" x14ac:dyDescent="0.3">
      <c r="F23" s="7" t="s">
        <v>23</v>
      </c>
      <c r="G23" s="4">
        <f>SUM(G20:G22)</f>
        <v>74028906</v>
      </c>
      <c r="H23" s="10">
        <f>SUM(H20:H22)</f>
        <v>101230.0376</v>
      </c>
      <c r="I23" s="10">
        <f>SUM(I20:I22)</f>
        <v>116414.54324</v>
      </c>
      <c r="J23" s="10">
        <f>SUM(J20:J22)</f>
        <v>177152.56580000001</v>
      </c>
    </row>
  </sheetData>
  <mergeCells count="3">
    <mergeCell ref="F1:N2"/>
    <mergeCell ref="F17:J18"/>
    <mergeCell ref="A1:D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q p c W 9 j / 5 p i k A A A A 9 w A A A B I A H A B D b 2 5 m a W c v U G F j a 2 F n Z S 5 4 b W w g o h g A K K A U A A A A A A A A A A A A A A A A A A A A A A A A A A A A h Y 8 x D o I w G I W v Q r r T F k g U y U 8 Z X C U x I R r X p l R o h G J o s d z N w S N 5 B T G K u j m + 7 3 3 D e / f r D b K x b b y L 7 I 3 q d I o C T J E n t e h K p a s U D f b o x y h j s O X i x C v p T b I 2 y W j K F N X W n h N C n H P Y R b j r K x J S G p B D v i l E L V u O P r L 6 L / t K G 8 u 1 k I j B / j W G h X i 1 w B F d x t M o I D O F X O m v E U 7 d s / 2 B s B 4 a O / S S S e 3 v C i B z B P I + w R 5 Q S w M E F A A C A A g A c q p c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q X F s o i k e 4 D g A A A B E A A A A T A B w A R m 9 y b X V s Y X M v U 2 V j d G l v b j E u b S C i G A A o o B Q A A A A A A A A A A A A A A A A A A A A A A A A A A A A r T k 0 u y c z P U w i G 0 I b W A F B L A Q I t A B Q A A g A I A H K q X F v Y / + a Y p A A A A P c A A A A S A A A A A A A A A A A A A A A A A A A A A A B D b 2 5 m a W c v U G F j a 2 F n Z S 5 4 b W x Q S w E C L Q A U A A I A C A B y q l x b D 8 r p q 6 Q A A A D p A A A A E w A A A A A A A A A A A A A A A A D w A A A A W 0 N v b n R l b n R f V H l w Z X N d L n h t b F B L A Q I t A B Q A A g A I A H K q X F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M c t A g m y q S b X K d 0 g j c l Q / A A A A A A I A A A A A A B B m A A A A A Q A A I A A A A J s z 3 I j S b u 9 V A l a z e e v 4 5 g o P O n I U E s Y 5 r f 6 W t W f + i G h Q A A A A A A 6 A A A A A A g A A I A A A A E O i 7 P Z i g J W e Y P P q j R k X W U c L w 0 P R K v 6 M 5 6 Q V J a 7 v w X X H U A A A A B d A F J y Y E c z H Z C T k o v s U Q B C 1 K D m v 9 u Z v e B T v 0 S O / k T Z r P P j Z 2 K w / 3 r 3 8 d A P 9 I D v I N 8 c q Y L H I E Y 9 K r + 7 3 U y z l P v W j r B t l V n O w z 3 L m t L i 3 r z R l Q A A A A N / A i X S Q d + H 7 1 U 4 w 8 X X I z N c b G c j p X I k l I Y d 4 2 u c F A n d n A A x j z O u T E R W C I 2 j I r w + N T O a l w 4 A a + a o l H h L b U n i W v k c = < / D a t a M a s h u p > 
</file>

<file path=customXml/itemProps1.xml><?xml version="1.0" encoding="utf-8"?>
<ds:datastoreItem xmlns:ds="http://schemas.openxmlformats.org/officeDocument/2006/customXml" ds:itemID="{49B62023-A809-4315-B63A-C640E1AA27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Royalty Data</vt:lpstr>
      <vt:lpstr>Dashboard</vt:lpstr>
      <vt:lpstr>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 Plaisir HONLIASSO</dc:creator>
  <cp:lastModifiedBy>Prudent Plaisir HONLIASSO</cp:lastModifiedBy>
  <dcterms:created xsi:type="dcterms:W3CDTF">2025-10-28T09:30:36Z</dcterms:created>
  <dcterms:modified xsi:type="dcterms:W3CDTF">2025-10-28T20:36:11Z</dcterms:modified>
</cp:coreProperties>
</file>